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shabalala1\Google Drive\Research\IP in Tribal Codes\"/>
    </mc:Choice>
  </mc:AlternateContent>
  <bookViews>
    <workbookView xWindow="0" yWindow="0" windowWidth="19200" windowHeight="11460"/>
  </bookViews>
  <sheets>
    <sheet name="Codes that address IP" sheetId="1" r:id="rId1"/>
    <sheet name="Codes with no mention of IP" sheetId="2" r:id="rId2"/>
  </sheets>
  <calcPr calcId="162913"/>
</workbook>
</file>

<file path=xl/calcChain.xml><?xml version="1.0" encoding="utf-8"?>
<calcChain xmlns="http://schemas.openxmlformats.org/spreadsheetml/2006/main">
  <c r="A46" i="2" l="1"/>
  <c r="D34" i="2" l="1"/>
  <c r="A9" i="2" l="1"/>
  <c r="A92" i="2" l="1"/>
  <c r="A91" i="2"/>
  <c r="A90" i="2"/>
  <c r="A89" i="2"/>
  <c r="A88" i="2"/>
  <c r="A87" i="2"/>
  <c r="A86" i="2"/>
  <c r="I85" i="2"/>
  <c r="A85" i="2"/>
  <c r="A84" i="2"/>
  <c r="A83" i="2"/>
  <c r="A82" i="2"/>
  <c r="A81" i="2"/>
  <c r="A80" i="2"/>
  <c r="A79" i="2"/>
  <c r="A78" i="2"/>
  <c r="A77" i="2"/>
  <c r="A76" i="2"/>
  <c r="A75" i="2"/>
  <c r="A74" i="2"/>
  <c r="A73" i="2"/>
  <c r="A72" i="2"/>
  <c r="A71" i="2"/>
  <c r="A70" i="2"/>
  <c r="A69" i="2"/>
  <c r="A68" i="2"/>
  <c r="A67" i="2"/>
  <c r="A66" i="2"/>
  <c r="A65" i="2"/>
  <c r="A64" i="2"/>
  <c r="A63" i="2"/>
  <c r="A62" i="2"/>
  <c r="A61" i="2"/>
  <c r="A60" i="2"/>
  <c r="A59" i="2"/>
  <c r="A58" i="2"/>
  <c r="J57" i="2"/>
  <c r="A57" i="2"/>
  <c r="A56" i="2"/>
  <c r="A55" i="2"/>
  <c r="A54" i="2"/>
  <c r="A53" i="2"/>
  <c r="A52" i="2"/>
  <c r="A51" i="2"/>
  <c r="A50" i="2"/>
  <c r="A49" i="2"/>
  <c r="A48" i="2"/>
  <c r="A47" i="2"/>
  <c r="I45" i="2"/>
  <c r="A45" i="2"/>
  <c r="A44" i="2"/>
  <c r="A43" i="2"/>
  <c r="A42" i="2"/>
  <c r="A41" i="2"/>
  <c r="A40" i="2"/>
  <c r="A39" i="2"/>
  <c r="A38" i="2"/>
  <c r="A37" i="2"/>
  <c r="A36" i="2"/>
  <c r="A35" i="2"/>
  <c r="A34" i="2"/>
  <c r="A33" i="2"/>
  <c r="A32" i="2"/>
  <c r="A31" i="2"/>
  <c r="A30" i="2"/>
  <c r="A29" i="2"/>
  <c r="A28" i="2"/>
  <c r="A27" i="2"/>
  <c r="A26" i="2"/>
  <c r="A25" i="2"/>
  <c r="A24" i="2"/>
  <c r="A23" i="2"/>
  <c r="A22" i="2"/>
  <c r="A21" i="2"/>
  <c r="A20" i="2"/>
  <c r="A19" i="2"/>
  <c r="A18" i="2"/>
  <c r="A17" i="2"/>
  <c r="A16" i="2"/>
  <c r="A15" i="2"/>
  <c r="A14" i="2"/>
  <c r="A13" i="2"/>
  <c r="A12" i="2"/>
  <c r="A11" i="2"/>
  <c r="A10" i="2"/>
  <c r="A8" i="2"/>
  <c r="A7" i="2"/>
  <c r="A6" i="2"/>
  <c r="A5" i="2"/>
  <c r="A4" i="2"/>
  <c r="A3" i="2"/>
  <c r="A2" i="2"/>
  <c r="A11" i="1"/>
  <c r="A10" i="1"/>
  <c r="A9" i="1"/>
  <c r="A8" i="1"/>
  <c r="C7" i="1"/>
  <c r="A7" i="1"/>
  <c r="E6" i="1"/>
  <c r="A6" i="1"/>
  <c r="A5" i="1"/>
  <c r="A4" i="1"/>
  <c r="A2" i="1"/>
</calcChain>
</file>

<file path=xl/sharedStrings.xml><?xml version="1.0" encoding="utf-8"?>
<sst xmlns="http://schemas.openxmlformats.org/spreadsheetml/2006/main" count="780" uniqueCount="149">
  <si>
    <t>Tribe:</t>
  </si>
  <si>
    <t>Codes Addressing Patents</t>
  </si>
  <si>
    <t>Codes Addressing Artistic Expression</t>
  </si>
  <si>
    <t>Codes Protecting from Misappropriation</t>
  </si>
  <si>
    <t>Codes Creating/Protecting Usage Rights</t>
  </si>
  <si>
    <t>ARTS AND CRAFTS COPYRIGHT: This act shall be known and may be cited as the Cherokee Nation Arts and Crafts Copyright Act Amendment of 2012. 
§ 302. Purpose The purpose of this act is to prevent the purchase of copyrights of works of art by the Cherokee Nation or its entities in the initial purchase of the work of art and to ensure that policies shall be created by Cherokee Nation and its affiliated entities to include in their contracts in purchasing arts and crafts to avoid any prohibitions of this act. 
§ 303. Definitions (A) "Arts and crafts" means any traditional or contemporary skill or creative work of graphics, painting, sculpture, music, writing, basketry, jewelry, pottery, metalwork, photography, or other crafts or media that an artist chooses to produce works of art from. (B) "Cherokee Nation" means the Cherokee Nation Government located at Tahlequah Oklahoma and all departments and agencies thereof. (C) "Cherokee Nation entities" means any corporation, company, business or other entity in which Cherokee Nation owns a majority interest.
§ 304. Purchase of copyright prohibited (A) In the event Cherokee Nation or its affiliated entities request bids for arts or crafts or Solicit for the purchase of art and crafts the purchase of copyrights of the item is prohibited in the initial sale. (B) Cherokee Nation and its affiliated entities shall establish policies to include in their contracts in purchasing arts and crafts to avoid any prohibitions of this act.
TRUTH IN ADVERTISING FOR NATIVE ART 
§ 401. Short title This act shall be known and may be cited as the Cherokee Nation Truth in Advertising for Native Art Act. 
§ 402. Purpose The purpose of this act is to establish guidelines for the purchase, promotion and sale of genuine Native American arts and crafts within Cherokee Nation and by Cherokee Nation entities. This act is further intended to encourage and allow Cherokee artists to be diverse, creative as well as traditionally influenced and to continue the use of traditional materials as well as use new mediums. 
§ 403. Definitions (A) "Art" is an object or action that is made with the intention of stimulating the human senses as well as the human mind and/or spirit regardless of any functional uses. For purposes of this act, "art" also includes crafts, handmade items, traditional storytelling, contemporary art or techniques, oral histories, other performing arts and printed materials. (B) "Cherokee Nation" means the government, its agencies and instrumentalities, including but not limited to Cherokee Nation Businesses, Cherokee Nation Enterprises, Cherokee Nation Industries and Housing Authority of Cherokee Nation, any component units of Cherokee Nation and any entities in which Cherokee Nation is the sole or majority stockholder or owner. (C) "Indian" means a citizen or member, not individually adopted, of a federally recognized Indian entity evidenced under the Federally Recognized Indian Tribe List Act of 1994, PL 103–454, November 2, 1994, 25 U.S.C. § 479a, as amended. (D) "Indian art" means art produced by an Indian. (E) "Indian artist" means an Indian who produces art. 
§ 404. Authentic Indian art—Registry—Inventory (A) Cherokee Nation shall not knowingly offer for sale art that is produced by individuals who falsely claim, imply, or suggest that they are Indian. (B) Cherokee Nation shall not host, sponsor, fund, or otherwise devote or contribute any resource to art exhibits allowing the exhibition of works by artists who falsely claim, imply, or suggest that they are Indian. (C) The Tribal Employment Rights Office (TERO) shall maintain a voluntary registry of Cherokee artists and their contact information. (D) The Principal Chief shall cause to be published an inventory of all Indian art owned by Cherokee Nation, and such listing shall be accessible to the public. (E) The Principal Chief shall cause to be developed a label or other form of identification to be placed upon or with any Indian art or craft sold by Cherokee Nation or its entities. This is to ensure and identify the object being sold as authentic Indian art. (F) The Principal Chief shall cause to be published an inventory of all Indian art owned by Cherokee Nation, except for art held for resale in retail stores or warehoused for such purpose, and such listing shall be a public record pursuant to the Freedom of Information and Right of Privacy Act, 67 CNCA § 101 et seq.</t>
  </si>
  <si>
    <t>17-2.04(8) Authorizes an "Kalispel Tribal Economic Authority" (established in 17-2.01) to take full authority over dealings in inventions, copyrights, and trademarks. This provision is limited, however, and somewhat vague. It does not make clear how those dealings take place.</t>
  </si>
  <si>
    <t>TItle VI, Chapter 10: Act Prohibiting the Patenting of Organisms "Within the jurisdiction of the Tribe, no person may patent or claim any exclusive property
interest in the makeup of any organism."</t>
  </si>
  <si>
    <t>Defines “Intangible Asset” on p427: "something of value that cannot be physically touched, such as
a brand, franchise, trademark, or patent."</t>
  </si>
  <si>
    <t>The language from the Cultural Resources Management Code is especially interesting because it explicity addresses IP but in a very limited manner that doesn't discuss the IP rights gained from research or what can be done with them.</t>
  </si>
  <si>
    <t>Section 8109 Regulation of Biological Samples (6) No entity may seek to patent or use for commercial purposes any biological materials obtained from the Nation or its members, from the Nation’s Lands, or under the authority of the Nation. This includes genetic samples, any copies of the original genetic samples, any cell lines containing copies of the original genetic samples, and data derived from these samples.</t>
  </si>
  <si>
    <t>The Business Organizations section of this tribal code mentions trademarks, but only in the context of not registering the same trademark as one already existing within the tribe. So, it appears, though inconclusively, that the Northern Arapaho may have their own system for registering trademarks within the community.</t>
  </si>
  <si>
    <t>This section of the code addresses selling items with the Coquille Crafted label, which seems like a trademark but is never explicitly referred to as such. This code gives full information about how to apply for the label and what usage rights a permit entails.</t>
  </si>
  <si>
    <t>Research: Section 202(2) Subject to available funding, the Director may develop and operate a formal program of information and education for the Tribe and the general public about cultural resource related matters such as the Indian Arts and Crafts Act, 25 U.S.C. §§ 305 - 310 and 18 U.S.C. §§ 1158 - 1159, and federal and state intellectual property laws, including trademark, copyright, and patent laws. Subject to approval of the Tribal Council, the Director may investigate and make recommendations to the Tribal Council about alleged violations of the Indian Arts and Crafts Act and any other federal or state intellectual property laws. Reasonable charges may be made for the dissemination of any such information and education.</t>
  </si>
  <si>
    <t>Tribe</t>
  </si>
  <si>
    <t>Purpose and Objectives</t>
  </si>
  <si>
    <t xml:space="preserve">Holistic Approach/Severability </t>
  </si>
  <si>
    <t xml:space="preserve">Transactions </t>
  </si>
  <si>
    <r>
      <t xml:space="preserve">Relationship to Traditional IP </t>
    </r>
    <r>
      <rPr>
        <sz val="10"/>
        <color rgb="FF000000"/>
        <rFont val="Arial"/>
        <family val="2"/>
      </rPr>
      <t/>
    </r>
  </si>
  <si>
    <t>Patent, Trademark, Copyright</t>
  </si>
  <si>
    <t xml:space="preserve">Ownership </t>
  </si>
  <si>
    <t>(Tribe or Individual or Both)</t>
  </si>
  <si>
    <t xml:space="preserve"> Prior Informed Consent and/or Access Benefit Sharing </t>
  </si>
  <si>
    <t xml:space="preserve">Both </t>
  </si>
  <si>
    <t>(a) Companies may be organized under this act for any lawful
purpose, except for the purpose of banking or insurance.
(b) Nothing in this act shall be interpreted as precluding
an individual whose occupation requires licensure under Tribal
law from forming a company if the applicable licensing laws do
not prohibit it and the licensing body does not prohibit it by
rule or regulation adopted consistent with the appropriate
licensing law. No company may offer professional services or
practice a profession except by and through its licensed members
or licensed employees, each of whom shall retain his professional
license in good standing and shall remain as fully liable and
responsible for his professional activities, and subject to all
rules, regulations, standards and requirements pertaining
thereto, as though practicing individually rather than in a
company.</t>
  </si>
  <si>
    <t>N/A</t>
  </si>
  <si>
    <t>License Required to engage in business, no mention of IP</t>
  </si>
  <si>
    <t>License Required to engage or transact any business within the Reservation. No mention of IP</t>
  </si>
  <si>
    <t>Our goal in writing these Rules, therefore, was to define and illuminate Tribal law and procedurein light of particulatities of Tribal and federal Indian law and the mandate of the Tribal government to provide a forum for all residents of the Reservation.</t>
  </si>
  <si>
    <t xml:space="preserve">Interaction between Tribe and U.S Government </t>
  </si>
  <si>
    <t>Ownership (Tribe or Individual or Both)</t>
  </si>
  <si>
    <t xml:space="preserve">Tribe </t>
  </si>
  <si>
    <t>Transactions (Prior Informed Consent or Access Benefit Sharing)</t>
  </si>
  <si>
    <t>The Chickasaw Tribal Legislature finds that: it has become necessary for the government of the Chickasaw Nation to assist in the perpetuation of Chickasaw culture and in the dissemination of Chickasaw history and relevant pursuits; and there has been expressed to the Governor of the Chickasaw Nation and to the Chickasaw Nation Cultural Resources Department within the Executive Department sufficient desire and interest by Chickasaw citizens and other interested parties to warrant formalization of a process to promote and preserve Chickasaw history and culture</t>
  </si>
  <si>
    <t>(1) To create a uniform standard in how research on the Colorado River Indian Reservation (“Reservation”) is to be conducted. (2) To create a specific and formal authorization body to provide protection of the Colorado River Indian Tribes’ (“CRIT” or “Tribe”) property including physical, real, cultural and intellectual property and communal property such as blood and tissue samples from the Tribe in large scale human subjects research. (3) To provide protection for CRIT’s land. (4) To preserve and protect the unique and distinctive languages, cultures and traditions of the Tribes. (5) To protect all persons within the territorial jurisdiction of the Reservation from unreasonable, harmful, intrusive, ill-conceived or otherwise offensive research and investigation procedures.</t>
  </si>
  <si>
    <t xml:space="preserve">Informed Consent Required </t>
  </si>
  <si>
    <t>This Code refers only to the commission or omission of acts within the territorial limits of the Nation and territories over which the Nation has the power to govern in accordance with federal law and the Constitution. This Code also applies to that territory outside the boundaries of this Nation over which the Nation has jurisdiction, ownership or control by virtue of any constitutional or legal provision, or any law</t>
  </si>
  <si>
    <t xml:space="preserve">Chapter 7 Intellectual Property states CRIT shall retain all ownership, trademark, copyright, and other rights to cultural,linguistic, and historic information that is not the intellectual property of Researcher. Non
CRIT employee participants or researchers or both in the research shall sign a Work-for-Hire
Agreement for research projects that are designated as property of CRIT. </t>
  </si>
  <si>
    <t>To provide for continuity in the government-to-government consultation process between the Tribes and federal agencies of the United States.</t>
  </si>
  <si>
    <t>Confederated Tribes of the Coos, Lower Umpqua, and Siuslaw Indians.pdf</t>
  </si>
  <si>
    <t>This Hopi Code is established by the Hopi Council in order to ensure that those who violate the rights of the Hopi people to live in a peaceful, crime-free environment are appropriately removed from our Villages and rehabilitated before they are allowed to return. Respect for the rights of others is a basic tenet of the Hopi way of life.</t>
  </si>
  <si>
    <t>Property” means anything of value, tangible or intangible.</t>
  </si>
  <si>
    <t>We, the Pimas and Maricopas of the Salt River Pima-Maricopa Indian Community, within the State of Arizona, in order to maintain our culture and independence of our people, to provide the continued self-government of our Community; to encourage the economic well-being of our people; and to promote the rights of our people and their common welfare, do ordain and establish this Constitution for the Pimas and Maricopas of the Salt River Pima-Maricopa Indian Community henceforth to be known as the Salt River PimaMaricopa Indian Community which shall replace the Constitutions and Bylaws of the Salt River Pima-Maricopa Indian Community approved by the Secretary of the Interior on June 11, 1940, and March 18, 1971.</t>
  </si>
  <si>
    <t>Concurrent Jurisdiction</t>
  </si>
  <si>
    <t>We, the people of the White Mountain Apache Tribe of the Fort Apache Indian Reservation, Arizona, in order to form a more representative organization, to exercise the duties and responsibilities of a representative tribal government, to conserve and develop our tribal lands and resources for ourselves and our children, to provide a higher standard of living, better home life and better homes within the reservation, to extend to our people the right to form business and other organizations, do adopt this constitution as a guide to our self-government. </t>
  </si>
  <si>
    <t>, the members of the Skokomish Indian Tribe, acting pursuant to the Indian Reorganization Act of 1934, 43 Stat. 984, as amended, do hereby adopt this constitution in order to form a better tribal organization, secure the rights and powers inherent in our sovereign status and guaranteed to us by treaty and by Federal Law, to preserve our culture and tribal identity, promote the social and economic welfare of our people, protect and develop our common resources, maintain peace and order, and safeguard individual rights.  This constitution shall revoke and replace the constitution and bylaws approved by the Secretary of the Interior on May 3, 1938, as amended, and shall govern the Skokomish Indian Tribe from its effective date on.</t>
  </si>
  <si>
    <t>We, the people of the Stockbridge-Munsee Band of Mohican Indians, grateful to the Great Spirit for his fostering care, in order to re-establish our tribal organization, to conserve and develop our common resources and to protect the welfare of ourselves and our descendants, do ordain and establish this Constitution and By-laws.</t>
  </si>
  <si>
    <t>We, the Indians of the Tulalip Tribes, in order to establish a more perfect tribal organization, promote the general welfare, encourage educational progress, conserve and develop our lands and resources, and secure to ourselves and our posterity the power to exercise certain rights of home rule not inconsistent with the Federal, State, and local laws, do ordain and establish this Constitution for the Tulalip Indians.</t>
  </si>
  <si>
    <r>
      <rPr>
        <b/>
        <sz val="11"/>
        <color theme="1"/>
        <rFont val="Times New Roman"/>
        <family val="1"/>
      </rPr>
      <t xml:space="preserve">Tribe. </t>
    </r>
    <r>
      <rPr>
        <sz val="11"/>
        <color theme="1"/>
        <rFont val="Times New Roman"/>
        <family val="1"/>
      </rPr>
      <t>The Tribal Council shall have authority to promulgate ordinances, subject to the approval of the Secretary of the Interior, governing the adoption of new members and loss of membership in the Community.</t>
    </r>
  </si>
  <si>
    <r>
      <t>Tribe. T</t>
    </r>
    <r>
      <rPr>
        <sz val="11"/>
        <color theme="1"/>
        <rFont val="Times New Roman"/>
        <family val="1"/>
      </rPr>
      <t>he governing body of the Tulalip Indians shall consist of a council, known as the Tulalip Board of Directors.This Board shall consist of seven (7) members duly elected to serve three (3) years, two (2) being elected each year, except that every third year three (3) shall be elected.The General Council shall after each regular election select from the members of the Board: (1) a chairman, (2) a vice-chairman, (3) a secretary, (4) a treasurer; and the Board may appoint or employ such other officers and committees as may be deemed necessary.</t>
    </r>
  </si>
  <si>
    <r>
      <rPr>
        <b/>
        <sz val="11"/>
        <color theme="1"/>
        <rFont val="Times New Roman"/>
        <family val="1"/>
      </rPr>
      <t>Tribe.</t>
    </r>
    <r>
      <rPr>
        <sz val="11"/>
        <color theme="1"/>
        <rFont val="Times New Roman"/>
        <family val="1"/>
      </rPr>
      <t>White Mountain Apache Tribal Council Through its inherent sovereignty or by existing law, the White Mountain Apache Tribal Council shall exercise the following powers, subject to any limitations imposed by this constitution:(a) To represent the tribe and act in all matters that concern the welfare of the Tribe, and to make decisions not inconsistent with or contrary to this constitution.(b) To negotiate, make and perform contracts and agreements of every description, not inconsistent with Federal law or this constitution, with any person, association, or corporation, with any municipality or any county, or with the State of Arizona or the United States, including agreements with the State of Arizona for rendition of public services.(c) To advise the Secretary of the Interior on all activities that may affect the Fort Apache Indian Reservation, and on all appropriation estimates and Federal projects for the benefit of the Tribe before such estimates and projects are submitted to the Office of Management and Budget and to Congress.(d) To employ legal counsel, the choice of counsel and fixing of fees to be subject to the approval of the Secretary of the Interior, so long as such approval is required by Federal law.(e) To veto the sale, disposition, lease or encumbrance of tribal lands, interests in lands, tribal funds or other tribal assets that may be authorized by any agency or employee of the Government. (f) To protect and preserve the wildlife, plant life, forests, natural resources and water rights of the Tribe, and to regulate hunting and fishing on the reservation.(g) To cultivate Indian arts, crafts and cultures.(h) To regulate the uses and disposition of tribal property.(i) To manage all economic affairs and enterprises of the Tribe including tribal lands, timber, sawmills, flour mills, community stores, and any other tribal activities.(j) To accept grants and donations from any person, State or the United States.(k) To appropriate tribal funds for tribal purposes and to expend such funds in accordance with an annual budget.(l) To borrow money from any source and pledge or assign chattels or future tribal income as security therefor. (m) To provide by ordinance for the assignment, use, or transfer of tribal lands within the reservation.(n) To enact ordinances in accordance with applicable law covering the granting of both surface and subsurface leases for such periods as are permitted by law.(o) To levy and collect taxes and to impose license fees.(p) To enact ordinances to provide for the adoption of minor children.(q) To enact ordinances establishing and governing tribal courts and law enforcement on the reservation, regulating domestic relations of persons within the jurisdiction of the Tribe, providing for appointment of guardians for minors and mental incompetents, regulating the inheritance of real and personal property of persons within the jurisdiction of the Tribe, and providing for the removal or exclusion from the reservation of any non-member of the Tribe whose presence may be injurious to the people or property of the reservation.(r) To enact ordinances governing the activities of voluntary associations organized for purposes of cooperation or other purposes.(s) To regulate its own procedures, to appoint subordinate committees, commissions, boards, advisory or otherwise, tribal officials and employees not otherwise provided for in this constitution, and to regulate subordinate organizations for economic and other purposes.(t) The Tribal Council of the White Mountain Apache Tribe may exercise such further powers as may be delegated to the Council by members of the Tribe or which is vested in the Tribe through its inherent sovereignty or by Federal law.(u) The foregoing enumeration of powers are in addition to, and not a limit to, the inherent sovereign powers of the White Mountain Apache Tribe.</t>
    </r>
  </si>
  <si>
    <t>Must have a valid business license to conduct business</t>
  </si>
  <si>
    <t>The exercise of powers listed in this section shall be subject to any express limitation contained in this constitution or in Federal Law.(a)        No branch, agency, or officer of the Skokomish Tribe, except the General Council, may exercise the following powers:(1)To sell or relinquish land owned by the Skokomish Tribe or land held by the United States in trust for the tribe and to approve any proposed sale, encumbrance, or disposition of tribal land;(2) To sell or relinquish any tribal hunting or fishing rights, grounds, or stations;(3) To consent to termination of the Skokomish Reservation;(4) To relinquish any tribal jurisdiction to another government, agency, person, or organization, provided that cooperative law enforcement agreements shall not be considered relinquishment of tribal jurisdiction;(5) To diminish or terminate any other right reserved to the Skokomish Tribe by treaty; and(6) To adopt persons into membership in the Skokomish Tribe.(5)        To diminish or terminate any other right reserved to the Skokomish Tribe by treaty; and (6) To adopt persons into membership in the Skokomish Tribe.</t>
  </si>
  <si>
    <t>The White Mountain Apache Tribe shall have jurisdiction over all persons, subjects, property and all activities occurring within the boundaries of the reservation or on other lands within its territory as defined by this Article. Nothing in this Article shall be construed to limit the ability of the Tribe to exercise its jurisdiction within or without its territory based upon Federal law or upon its inherent sovereignty as an Indian Tribe.</t>
  </si>
  <si>
    <t> To cultivate and preserve native arts, crafts, culture and Indian ceremonials.</t>
  </si>
  <si>
    <r>
      <t xml:space="preserve">1-902 Publications in “patent insides.” 1. Every daily or weekly newspaper published continuously for a period of two years in any county in which a portion of the Tribal jurisdiction has, or within or adjacent to the Tribal jurisdiction, and the Tribal newspaper shall be recognized and authorized to publish all publications and notices required or permitted to be published by the Tribal Code. 2. All publications and notices required by law to be published in a newspaper, if published in newspapers having one side of the paper printed away from the office of publication, known as patent outsides or insides, shall have the same force and effect as though the same were published in newspapers printed wholly and published as required by subsection (1) of this Section if at least one side of such paper is printed within the legal area. [TCR 86-79]. </t>
    </r>
    <r>
      <rPr>
        <b/>
        <sz val="11"/>
        <color rgb="FF000000"/>
        <rFont val="Times New Roman"/>
        <family val="1"/>
      </rPr>
      <t xml:space="preserve">Section 3-11A-223. Assignment patents and sales of land acquired through foreclosure. </t>
    </r>
    <r>
      <rPr>
        <sz val="11"/>
        <color rgb="FF000000"/>
        <rFont val="Times New Roman"/>
        <family val="1"/>
      </rPr>
      <t>All lands acquired by the Winnebago Industrial Development Financing Service by foreclosure of
mortgages taken by the Winnebago industrial Development Financing Service shall be either:
A. With the consent of the United States Secretary of the Interior or his/her authorized
agents or representatives, taken in trust by the United States of America for the use and
benefit of the Winnebago Tribe of Nebraska pursuant to 25 U.S.C. Section 465, and shall
thereafter be patented and assigned to the Winnebago Industrial Development Financing
Service pursuant to the Tribal law relating to assignment patents, or, if declared by the
financing service with the approval of the Winnebago Tribal Council to be excess to the
needs of the financing service due regard being made for the payment of the financing
service’s obligations, such patent may be withheld and sold as provided in the laws
relative to such assignment patents, or
B. Lands which the United States Secretary of the Interior refuses to accept in trust for the
Tribe, if within the exterior boundaries of the Winnebago Indian reservation, shall be
taken in the name of the Winnebago Tribe of Nebraska and shall thereafter be patented to
the Winnebago Industrial Development Financing Service pursuant to the Tribal law
relating to assignment patents, or, if declared by the financing service with the approval
of the Winnebago Tribal Council to be excess to the needs of the financing service due regard being made for the payment of the financing service’s obligations, such patent
may be withheld and sold as provided in the laws relative to such assignment patents,
provided that the Tribal Council may direct that such surplus lands remain Tribal land or
be patented to another Tribal agency for public purposes upon payment of the amount
due after foreclosure, or
C. Lands which the United States Secretary of the Interior refuses to accept in trust for the
Tribe, if without the exterior boundaries of the Winnebago Indian reservation, shall be
taken in the name of the Winnebago Tribe of Nebraska and shall thereafter be patented to
the Winnebago Industrial Development Financing Service pursuant to the Tribal law
relating to assignment patents, or, if declared by the financing service with the approval
of the Winnebago Tribal Council to be excess to the needs of the financing service due
regard being made for the payment of the financing service’s obligations, such patent
may be withheld and sold as provided in the laws relative to such assignment patents, or
in lieu of issuance of art assignment patent or upon acquisition of the use rights to said
property conveyed by Tribal law to the patentee, his/her heirs, or assigns, the land may be
sold pursuant to the terms and conditions of the Indian Land Consolidation Act as now or
hereafter amended, codified at 25 U.S.C. Sections 2201, et. seq. or the purpose of
consolidating Tribal land holdings within the Tribal reservation area</t>
    </r>
  </si>
  <si>
    <t>Miscellaneous</t>
  </si>
  <si>
    <t>“Property” shall mean any tangible or intangible thing of value and shall include, but not be limited to, financial instruments, data, computer programs, information, computer-produced or stored data, supporting documentation, or data in transit, whether in human or computer readable form</t>
  </si>
  <si>
    <r>
      <rPr>
        <b/>
        <sz val="11"/>
        <color rgb="FF000000"/>
        <rFont val="Times New Roman"/>
        <family val="1"/>
      </rPr>
      <t>Both.</t>
    </r>
    <r>
      <rPr>
        <sz val="11"/>
        <color rgb="FF000000"/>
        <rFont val="Times New Roman"/>
        <family val="1"/>
      </rPr>
      <t>The Tribe shall have the sole proprietary interest in and responsibility for the conduct of all gaming occurring on the reservation. “Tribally-owned LLC” means a limited liability company wholly-owned by the Tribe with the Tribe as its sole Owner.If the Tribe is the sole Owner of an LLC formed under this Code, such Tribally-owned LLC shall possess all of the privileges and immunities of the Tribe, including the Tribe’s sovereign immunity from suit except to the extent otherwise provided in its Operating Agreement. If the Tribe or a Tribal Entity is an Owner with a Majority in Interest in an LLC formed under this
Code, such LLC may possess the privileges and immunities of the Tribe, including sovereign</t>
    </r>
    <r>
      <rPr>
        <sz val="10"/>
        <color rgb="FF000000"/>
        <rFont val="Times New Roman"/>
        <family val="1"/>
      </rPr>
      <t>immunity from suit, to the extent allowed by Federal law, this Code or its Operating Agreement.</t>
    </r>
  </si>
  <si>
    <t>Prior Consent before conducting business on the reservation</t>
  </si>
  <si>
    <t>This Code of laws for the Winnebago Tribe of Nebraska of the Winnebago Indian Reservation is established for the purpose of strengthening Tribal self-government and providing for the protection of people and property on the reservation. Adoption of this Code is an exercise of inherent sovereignty of the Winnebago Tribe of Nebraska, and is undertaken by the Winnebago Tribal Council pursuant to its constitutional authority so to do.</t>
  </si>
  <si>
    <t>The jurisdiction of the Courts of the Winnebago Tribe of Nebraska shall extend to the territory within the exterior boundaries of the Winnebago Indian Reservation (including Flowers Island and other Tribal land located east of the Missouri River) as set forth in the Winnebago Treaty of March 8, 1865 (14 Stat. 671) and the twenty (20) sections included in the strip purchased in Nebraska for Wisconsin Winnebagos (18 Stat. 170), June 22, 1874 and such lands as may be added thereto by Congress or the Tribe or reaffirmation of the title of lands through the Courts to the Tribe, except as otherwise provided by law. This definition of territorial jurisdiction includes all rights-of-way, waterways, streams, lakes, highways, railroad rights-of-way, mineral rights, etc. 2. The Winnebago Tribal Courts shall have jurisdiction over any Indian Child Welfare Act proceeding or other juvenile matter falling within the jurisdiction conferred on the Tribal Courts by Article IV, Section 1(R) of the Winnebago Constitution and Bylaws (amended May 28, 1981) and /or contemplated by the Indian Child Welfare Act of 1978, 25 U.S.C. Section 1901, et. seq., as may be amended from time to time, or by successor statute, whether arising on or off the Winnebago Indian Reservation</t>
  </si>
  <si>
    <t>http://www.narf.org/nill/codes/absentee-shawnee/economic_development_ch_1.html</t>
  </si>
  <si>
    <t>Tribe?</t>
  </si>
  <si>
    <t>http://www.narf.org/nill/codes/agua_caliente/The tribe has not given permission to share the full text of this document online. Please contact the library for more information and assistance.</t>
  </si>
  <si>
    <t>he jurisdiction of the Agua Caliente Band of Mission Indians shall extend to the territory within the boundaries of the Agua Caliente Indian Reservation as heretofore designated and to any other lands which may hereafter be added.</t>
  </si>
  <si>
    <r>
      <rPr>
        <b/>
        <sz val="11"/>
        <color rgb="FF000000"/>
        <rFont val="Times New Roman"/>
        <family val="1"/>
      </rPr>
      <t>Tribe.</t>
    </r>
    <r>
      <rPr>
        <sz val="11"/>
        <color rgb="FF000000"/>
        <rFont val="Times New Roman"/>
        <family val="1"/>
      </rPr>
      <t>The governing body of the Agua Caliente Band of Mission Indians shall be known as the Tribal Council. (formerly designated as the Tribal Committee) and shall be compromised of five members consisting of three officers, namely; the Chairman, Vice-Chairman, Secretary and two additional members</t>
    </r>
  </si>
  <si>
    <r>
      <rPr>
        <b/>
        <sz val="11"/>
        <color rgb="FF000000"/>
        <rFont val="Times New Roman"/>
        <family val="1"/>
      </rPr>
      <t>Sec. 103. Legal Authority</t>
    </r>
    <r>
      <rPr>
        <sz val="11"/>
        <color rgb="FF000000"/>
        <rFont val="Times New Roman"/>
        <family val="1"/>
      </rPr>
      <t xml:space="preserve"> The Tribes possesses the inherent sovereign authority to enact this Ordinance. The Ordinance is intended to be consistent with the minimum federal requirements provided by federal law to include, but not be limited to, the Historic Sites, Buildings and Antiquities Act, the National Historic Preservation Act, the Archeological Resources Protection Act, the Native American Graves Protection and Repatriation Act, the American Indian Religious Freedom Act, the Reservoir Salvage Act, and the National Environmental Policy Act. The Preservation Officer and the Cultural Preservation Board are the tribal officials that ensure the Tribes rights are protected under such federal laws, including representing the Tribes whenever possible under such federal laws</t>
    </r>
  </si>
  <si>
    <r>
      <rPr>
        <b/>
        <sz val="11"/>
        <rFont val="Times New Roman"/>
        <family val="1"/>
      </rPr>
      <t>Sec. 101. Declaration of Policy and Intent</t>
    </r>
    <r>
      <rPr>
        <sz val="11"/>
        <rFont val="Times New Roman"/>
        <family val="1"/>
      </rPr>
      <t>. The purpose of this Ordinance is to protect, preserve and promote the Fort Peck Assiniboine and Sioux Tribes (Tribes) cultural resources by establishing a governmental agency to identify, evaluate and protect cultural, historic, and archaeological resources. The Tribes are determined to protect, preserve and promote its cultural resources by regulating undertakings upon lands within its jurisdiction that may potentially affect cultural resources. No person may initiate any undertaking on protected lands without a permit from the Cultural Preservation office.</t>
    </r>
  </si>
  <si>
    <t>Other Definitions</t>
  </si>
  <si>
    <r>
      <rPr>
        <b/>
        <sz val="11"/>
        <color rgb="FF000000"/>
        <rFont val="Times New Roman"/>
        <family val="1"/>
      </rPr>
      <t>Sec. 205. Community Register</t>
    </r>
    <r>
      <rPr>
        <sz val="11"/>
        <color rgb="FF000000"/>
        <rFont val="Times New Roman"/>
        <family val="1"/>
      </rPr>
      <t>. Means the Tribal Register of cultural resources, archeological resources, sacred items, spiritual sites or burial items within the jurisdiction of the Fort Peck Indian Reservation.</t>
    </r>
    <r>
      <rPr>
        <b/>
        <sz val="11"/>
        <color rgb="FF000000"/>
        <rFont val="Times New Roman"/>
        <family val="1"/>
      </rPr>
      <t>Sec. 208. Cultural Resource.</t>
    </r>
    <r>
      <rPr>
        <sz val="11"/>
        <color rgb="FF000000"/>
        <rFont val="Times New Roman"/>
        <family val="1"/>
      </rPr>
      <t xml:space="preserve">Means materials or objects designated by theCultural Preservation Office as having cultural significance that are obtained from (1) Protected lands or (2) If outside the jurisdiction, associated with
the Tribes culture or history. Cultural materials may include such items as eagle feathers, sweat
lodge rocks, pipestone, game, roots, berries, native medicines, water having special significance, sacred items, spiritual sites, archeological resources
and burial items. </t>
    </r>
  </si>
  <si>
    <r>
      <t>Title 3 Article 8. Controlled Substance Act.</t>
    </r>
    <r>
      <rPr>
        <sz val="11"/>
        <color rgb="FF000000"/>
        <rFont val="Times New Roman"/>
        <family val="1"/>
      </rPr>
      <t xml:space="preserve">Defines “Counterfeit substance” means a controlled substance which, or the container or labeling of which,without authorization, bears the trademark, trade name or other identifying marks, imprint, number or device or any likeness thereof of a manufacturer, distributor or dispenser other than the person or persons who in fact manufactured, distributed or dispensed such substance and which thereby falsely purports or is represented to be the product of or to have been distributed by, such other manufacturer, distributor or dispenser. </t>
    </r>
    <r>
      <rPr>
        <b/>
        <sz val="11"/>
        <color rgb="FF000000"/>
        <rFont val="Times New Roman"/>
        <family val="1"/>
      </rPr>
      <t xml:space="preserve">Title 11 Article 1.10 Incorporation </t>
    </r>
    <r>
      <rPr>
        <sz val="11"/>
        <color rgb="FF000000"/>
        <rFont val="Times New Roman"/>
        <family val="1"/>
      </rPr>
      <t>states Other laws affecting use of names. This Section and Section 11-117 do not abrogate orlimit any law of unfair competition or unfair practices, nor any Trademark Code, nor the laws of the United
States with respect to the right to acquire and protect copyrights, trade names, trademarks, service names,service marks, or any other rights to the exclusive use of names or symbols, nor derogate the common law
or the principles of equity.</t>
    </r>
  </si>
  <si>
    <t xml:space="preserve"> Definition of Property</t>
  </si>
  <si>
    <t>http://www.fptc.org/ccoj/title_32/chapters/chapter3.pdf</t>
  </si>
  <si>
    <r>
      <rPr>
        <b/>
        <sz val="11"/>
        <color rgb="FF000000"/>
        <rFont val="Times New Roman"/>
        <family val="1"/>
      </rPr>
      <t>Permit Required</t>
    </r>
    <r>
      <rPr>
        <sz val="11"/>
        <color rgb="FF000000"/>
        <rFont val="Times New Roman"/>
        <family val="1"/>
      </rPr>
      <t xml:space="preserve">.Sec. 701. Permits required.Due to the presumption regarding cultural resources provided in Chapter 6 of this Ordinance,no undertaking on protected lands is allowed without a permit. No historical or ethnographic work or studies relating to the Community or its cultural resources may be conducted on protected lands without a permit. This application process should be completed prior to the approval of the expenditure of any funds on the undertaking or prior to the issuance of any license or permit. This does not bar any expenditure of funds on or any non-destructive planning activities preparatory to an undertaking before complying with the application process. The responsible person should ensure that the application process is initiated early
in the planning stages of the undertaking, when the widest feasible range of alternatives is open for consideration. Proceeding with an undertaking
without a permit is prohibited and shall result in the penalties provided by this Ordinance.
</t>
    </r>
    <r>
      <rPr>
        <b/>
        <sz val="11"/>
        <color rgb="FF000000"/>
        <rFont val="Times New Roman"/>
        <family val="1"/>
      </rPr>
      <t>Sec. 702. Permit Application and Permit Fee</t>
    </r>
    <r>
      <rPr>
        <sz val="11"/>
        <color rgb="FF000000"/>
        <rFont val="Times New Roman"/>
        <family val="1"/>
      </rPr>
      <t xml:space="preserve">. An application for a permit shall be accompanied by payment of a non-refundable fee to coverthe costs associated with evaluation, identification, permit issuance and administration. The amount of the fee shall be fixed from time to time
by the Board.
</t>
    </r>
    <r>
      <rPr>
        <b/>
        <sz val="11"/>
        <color rgb="FF000000"/>
        <rFont val="Times New Roman"/>
        <family val="1"/>
      </rPr>
      <t>Sec. 703. Application for Permit</t>
    </r>
    <r>
      <rPr>
        <sz val="11"/>
        <color rgb="FF000000"/>
        <rFont val="Times New Roman"/>
        <family val="1"/>
      </rPr>
      <t>. Any person who intends to conduct an undertaking
on protected lands shall submit a written application to the Cultural Preservation Office.  The application shall be on a form provided by
the Preservation Office. The application shall include, but is not limited to:(a) Location map, including a legal description;
(b) A specific description of the proposed undertaking;(c) The purpose and need for the proposed undertaking;(d) Practical alternative methods of implementing the undertaking; (e) The project dates and length of time necessary to complete the proposed undertaking; (f) The name, address, and telephone number of the responsible person; (g) The name, address, and telephone numberof the creditor(s) of the undertaking, if applicable; (h) Any other information the Bo</t>
    </r>
    <r>
      <rPr>
        <b/>
        <sz val="11"/>
        <color rgb="FF000000"/>
        <rFont val="Times New Roman"/>
        <family val="1"/>
      </rPr>
      <t>ard may deem necessary.</t>
    </r>
  </si>
  <si>
    <t>We, the people of the Bad River Band of the Lake Superior Tribe of Chippewa Indians
establish this Tribal Court Code of the Band, (1) to protect the peace and order of all persons
within the territorial boundaries of the Bad River Reservation; (2) to protect the natural
resources and beauty of the Reservation; (3) to protect the cultural traditions, customs, land
base and human resources of the Band; and (4) to preserve the life ways and natural resources
of the Band for future generations so that they may have the benefits that are rightfully theirs to
enjoy and keep; (5) to assure the perpetual existence of the Band; and (6) to exercise the
inherent sovereign powers of the Band.
To accomplish these goals it is necessary that those that violate the code of the Band be
punished as necessary and that disputes arising within the jurisdiction of the Band be resolved
both according to the customs, laws and process of the Band itself.
Further, the Bad River Band of Lake Superior Tribe of Chippewa Indians intend with this
code to set out a structure and procedures for the establishment and maintenance of a
comprehensive judicial system; to deal fairly and equitably with all individuals; to justly
administer all applicable laws, ordinances and regulations.</t>
  </si>
  <si>
    <t>This Code shall be interpreted pursuant to the customs and traditions of the Bad River Band ofLake Superior Tribe of Chippewa Indians. Where any doubt arises as to these customs and traditions,
the Court may request the advice of counselors familiar with these customs and traditions. If none such exist, then the Court may use appropriate Federal or State law as guidelines.SECTION 124.4 - RELATIONSHIP TO OTHER LAWSThis chapter provides minimum rights, obligations, remedies, and procedures. Other rights,
obligations, remedies and procedures may be provided by oral or written agreement of parties, or by
applicable federal law.</t>
  </si>
  <si>
    <t>The purpose of this ordinance is to provide a mechanism for the creation and perfection of security interests in personal property owed by the Tribe or its entities in those circumstances in which such personal property whether tangible or intangible, serves as security for obligations of the Tribe or entities controlled by the Tribe.</t>
  </si>
  <si>
    <r>
      <rPr>
        <b/>
        <sz val="11"/>
        <color rgb="FF000000"/>
        <rFont val="Times New Roman"/>
        <family val="1"/>
      </rPr>
      <t>Tribe.</t>
    </r>
    <r>
      <rPr>
        <sz val="11"/>
        <color rgb="FF000000"/>
        <rFont val="Times New Roman"/>
        <family val="1"/>
      </rPr>
      <t xml:space="preserve"> The Executive Coucil on behalf of the BayMills Indian Community, and the governing bodyof any corporation, commission, authority, agencyor other entity owed or controlled by the Bay Mills Indian Community which is empoweredby its charter or other tribal ordinance to borrowfunds, on behalf of any such entitity, are authorized abd empowered to review and approve the form or forms of any note, secutity instrument evidencing, securting or relating to any contract, loan or extension of credit made with, to, or for the benefit of the Tribe or any entity controlled by the Tribe, respectively, as sich may relate to a transaction which is secured in whole or in part by any personal property of the Tribe or such entity.</t>
    </r>
  </si>
  <si>
    <r>
      <t xml:space="preserve">Jurisdiction. </t>
    </r>
    <r>
      <rPr>
        <sz val="11"/>
        <color rgb="FF000000"/>
        <rFont val="Times New Roman"/>
        <family val="1"/>
      </rPr>
      <t>The Tribal Court may adjudicate any action by party pursuant to this ordinance, pursuant to the provisions of Chapter IV of the Tribal Code. The Tribal Code shall have full faith and credit to any final order or judgment of any other court of competent jurisdiction in any such action, and shall enjoin any person from interfering with the execution or carrying out of any such order or judgment.</t>
    </r>
  </si>
  <si>
    <t>The Blackfeet Tribal Law and Order Code of 1967, as amended, is a Code written by the Blackfeet Tribe to be administered within the exterior boundaries of the Blackfeet Reservation of Montana, and under no conditions does the State of Montana have jurisdiction over this Code, and further that any portion now in the Blackfeet Tribal Law and Order Code of 1967, as amended, relating to concurrent jurisdiction with said State of Montana, be hereby deleted and such language shall be of no further force or effect.The Blackfeet Tribe of Indians shall have jurisdiction over any commercial transaction subject to this Title or with respect to any claim arising from a transaction subject to this Title and where not prohibited by federal law.</t>
  </si>
  <si>
    <t>This Title sets out a comprehensive scheme for the regulation of security interests in personal property and fixtures. It applies only to commercial transactions and does not apply to transactions involving consumer goods. This Title is based upon Article 9 of the Uniform Commercial Code with the exception of changes where noted.</t>
  </si>
  <si>
    <t>Both?</t>
  </si>
  <si>
    <r>
      <rPr>
        <b/>
        <sz val="12"/>
        <color rgb="FF3A312A"/>
        <rFont val="Times New Roman"/>
        <family val="1"/>
      </rPr>
      <t>Section 9-106. General intangibles</t>
    </r>
    <r>
      <rPr>
        <sz val="12"/>
        <color rgb="FF3A312A"/>
        <rFont val="Times New Roman"/>
        <family val="1"/>
      </rPr>
      <t>" means any personal property (including things in action) other than goods, accounts, deposit accounts, chattel paper, documents, instruments, and money. All rights to payment earned or unearned under a charter or other contract involving the use or hire of a vessel and all rights incident to the charter or contract are accounts.The definitions in this section complete the classification of the kinds of intangibles which are permitted collateral under this Title and which are not already defined.</t>
    </r>
  </si>
  <si>
    <t>The Tlingit and Haida Indian Tribes of Alaska, in order to form a single regional entity as Indian Tribes and the identity and culture of their tribal member citizens and descendants as Indian people, provide for the exercise of their tribal sovereignty and the government of the property and affairs of the Trbes, and promote the dignity and welfare of the tribal member citizens, do ordain and establish this Constitution of the Central of Tlingit and Haida Indian Tribes of Alaska.</t>
  </si>
  <si>
    <t>In conformance with applicable federal law, the terriority and jurisdiction of the Centra Council of Tlingit and Haida Indian Tribes of Alaska</t>
  </si>
  <si>
    <t>Both</t>
  </si>
  <si>
    <r>
      <rPr>
        <b/>
        <sz val="11"/>
        <color rgb="FF000000"/>
        <rFont val="Times New Roman"/>
        <family val="1"/>
      </rPr>
      <t xml:space="preserve">Tribal Community Property </t>
    </r>
    <r>
      <rPr>
        <sz val="11"/>
        <color rgb="FF000000"/>
        <rFont val="Times New Roman"/>
        <family val="1"/>
      </rPr>
      <t>is property, whether or other property, which is commonl owed by all tribal members</t>
    </r>
  </si>
  <si>
    <t>The tribe has not given permission for the full-text document to be made available online</t>
  </si>
  <si>
    <t xml:space="preserve">This Law and Order Code for the Colville Confederated
Tribes of the Colville Indian Reservation, Washington, is enacted for the purposes of strengthening Tribal self-government, providing for the judicial needs of the Reservation, and thereby assuring the maintenance of Law and Order on the Reservation and in the exercise of all Tribal rights off the Reservation. </t>
  </si>
  <si>
    <r>
      <t xml:space="preserve">Legislative Findings--Federal Laws--Preemption. </t>
    </r>
    <r>
      <rPr>
        <sz val="11"/>
        <color rgb="FF000000"/>
        <rFont val="Times New Roman"/>
        <family val="1"/>
      </rPr>
      <t>(a) Under the Federal Archaeological Resources Protection Act of 1979, 16 U.S.C. § 470cc(c), the
responsible federal official must notify the Tribes whenever a permit application is being considered which
might adversely affect any religious or cultural off-reservation site. (b) Under the provisions of the Federal Archaeological Resources Protection Act, 16 U.S.C. § 470cc(g) (2),
no federal permit for excavation or removal of any archaeological resource located with the Colville Indian
Reservation can be issued without the consent of the Tribes.
(c) There can be no exchange or disposition of archaeological resources from the Colville Reservation
without the consent of the Tribes pursuant to the Federal Archaeological Resources Protection Act, 16
U.S.C. § 470dd.
(d) The National Historic Preservation Act, 16 U.S.C. § 470 et seq, declares a national policy to work in
partnership with Indian tribal governments to protect cultural resources and provides a mechanism by which
tribal governments may carry out the provisions of that Act. 16 U.S.C. § 470-1; 470a(c).
(Added 6/6/83, Resolution 1983-411)</t>
    </r>
  </si>
  <si>
    <t>"Historic property" means any prehistoric or historic district, site, building, structure or object significant in tribal history, architecture, archaeology, culture or religion. The term includes all artifacts, records, remains and reburial sites designated by the Council.</t>
  </si>
  <si>
    <r>
      <rPr>
        <b/>
        <sz val="11"/>
        <color rgb="FF000000"/>
        <rFont val="Times New Roman"/>
        <family val="1"/>
      </rPr>
      <t>Permits (a)Application-Contents</t>
    </r>
    <r>
      <rPr>
        <sz val="11"/>
        <color rgb="FF000000"/>
        <rFont val="Times New Roman"/>
        <family val="1"/>
      </rPr>
      <t>: An application for a permit to excavate, remove alter, damage or otherwise adversely affect archaeological resources or historic properties from reservation lands shall include information concerning the time, scope, location and specific purpose of the proposed work, together with such other information as the board deems necessary. Each application must be accompanied by a definite outline of the proposed work, indicating the name of the individuals or group making the request, the date proposed for beginning the field work, the length of time proposed to be devoted to it and the person who will have immediate charge of the work. The application must also contain an exact statement of the character of the work, whether examination, excavation or gathering, the museum in which the collections made under the permit are to be permanently preserved, and, where such museum is off-reservation, the length of time proposed by the applicant before such collections are to be returned to the reservation. The application must be accompanied by a sketch plan and a legal description of the particular site or area to be affected, so definite that it can be located on a map with accuracy. Each application shall be signed by the applicant and verified on oath or affirmation, and shall contain the promise of the applicant to abide and be bound by all of the provisions of this Chapter and by all other tribal laws.</t>
    </r>
  </si>
  <si>
    <t>This Ordinance is established to provide procedures to inventory, protect, preserve and manage cultural resource lands and sacred sites, and other historically or culturally significant sites, lands, and resources.</t>
  </si>
  <si>
    <r>
      <rPr>
        <b/>
        <sz val="11"/>
        <color rgb="FF000000"/>
        <rFont val="Times New Roman"/>
        <family val="1"/>
      </rPr>
      <t xml:space="preserve">Tribe. </t>
    </r>
    <r>
      <rPr>
        <sz val="11"/>
        <color rgb="FF000000"/>
        <rFont val="Times New Roman"/>
        <family val="1"/>
      </rPr>
      <t xml:space="preserve">The Siletz Tribal Council has authority to adopt this Ordinance pursuant to the
Constitution of the Confederated Tribes of Siletz Indians of Oregon, Article IV, Section 1. </t>
    </r>
  </si>
  <si>
    <r>
      <rPr>
        <b/>
        <sz val="11"/>
        <color rgb="FF000000"/>
        <rFont val="Times New Roman"/>
        <family val="1"/>
      </rPr>
      <t xml:space="preserve">Object of Cultural Patrimony </t>
    </r>
    <r>
      <rPr>
        <sz val="11"/>
        <color rgb="FF000000"/>
        <rFont val="Times New Roman"/>
        <family val="1"/>
      </rPr>
      <t>means an object having ongoing historical, traditional or cultural importance central to the Indian group or culture itself, rather than property owned by an individual, and which, therefore, cannot be alienated, appropriated or conveyed by an individual regardless of whether or not the individual is a member of a tribe.</t>
    </r>
    <r>
      <rPr>
        <b/>
        <sz val="11"/>
        <color rgb="FF000000"/>
        <rFont val="Times New Roman"/>
        <family val="1"/>
      </rPr>
      <t xml:space="preserve">Sacred object </t>
    </r>
    <r>
      <rPr>
        <sz val="11"/>
        <color rgb="FF000000"/>
        <rFont val="Times New Roman"/>
        <family val="1"/>
      </rPr>
      <t xml:space="preserve">means an object that is demonstrably revered by any ethnic group,
religious group or tribe as holy, is used in connection with the religious or spiritual service or
worship of a deity or spirit power, or was or is needed by traditional Indian religious leaders for
the practice of traditional Indian religion. </t>
    </r>
  </si>
  <si>
    <t>Prior Consent before conducting business on the reservation. he Cultural Resources Protection Program shall review all applications for Land Use
Action Cultural Resource Protection Permits and make recommendations to the Cultural
Heritage Committee and Tribal Council to approve or deny the permit. The Program may
recommend conditions be placed on the permit, including but not limited to additional
confirmation testing for resources prior to commencement of work and mitigation plans to
minimize impacts on cultural resources. Costs of monitoring and enforcement of permit
conditions shall be borne by the permittee and contained within the permit stipulations. Such
costs shall be deposited into the Cultural Resources Projects Fund. The Program shall provide for
public notice and comment, subject to Council waiver. The Council shall meet and decide
whether to approve or deny the permit during the next regularly scheduled meeting or during a.
special meeting called for this purpose</t>
  </si>
  <si>
    <t>The purpose of this Chapter is to regulate studies, surveys, research and service delivery projects on the Tribes’ lands in order to preserve and protect the rights of the Tribes and their tribal members, their privacy and integrity and their interests in the results and products of such studies, surveys, research and service delivery projects.</t>
  </si>
  <si>
    <t>Any individual, corporation, agency or institution, whether public or private wishing to undertake a study, survey or research project for any purpose on the Tribes’ land, not specifically requested or contracted for by the Tribes, must first obtain a permit approved by the Tribal Council, or its designate, authorizing the conduct of such study, survey or research project on the Tribe’s lands pursuant to provisions of this Chapter.</t>
  </si>
  <si>
    <r>
      <t xml:space="preserve">(i) </t>
    </r>
    <r>
      <rPr>
        <b/>
        <sz val="11"/>
        <color rgb="FF000000"/>
        <rFont val="Times New Roman"/>
        <family val="1"/>
      </rPr>
      <t>Cultural Items</t>
    </r>
    <r>
      <rPr>
        <sz val="11"/>
        <color rgb="FF000000"/>
        <rFont val="Times New Roman"/>
        <family val="1"/>
      </rPr>
      <t xml:space="preserve"> - those items that are Unassociated Funerary Objects, sacred objects and items of cultural patrimony. (j) </t>
    </r>
    <r>
      <rPr>
        <b/>
        <sz val="11"/>
        <color rgb="FF000000"/>
        <rFont val="Times New Roman"/>
        <family val="1"/>
      </rPr>
      <t xml:space="preserve">Culturally Affiliated Indian Tribes </t>
    </r>
    <r>
      <rPr>
        <sz val="11"/>
        <color rgb="FF000000"/>
        <rFont val="Times New Roman"/>
        <family val="1"/>
      </rPr>
      <t>- a relationship of shared group identity which can be reasonably traced historically or prehistorically between a present day Indian tribe. Cultural affiliation is established when the preponderance of the evidence -- based on geographical, kinship, biological, archeological, linguistic, folklore, oral tradition, historical evidence, or other information or expert opinion -- reasonably leads to such a conclusion</t>
    </r>
  </si>
  <si>
    <t>License required to conduct business</t>
  </si>
  <si>
    <t>We, the members of the Grand Traverse Band of Ottawa and Chippewa Indians of Michigan, in order to organize for our common good, to govern ourselves under our own laws, to maintain and foster our tribal culture, to protect our homeland, to conserve and develop our natural resources, and to insure our rights guaranteed by treaty with the federal government, do establish and adopt, as an incident of our sovereign powers, this Constitution for the government, protection, and common welfare of the Grand Traverse Band under the authority of the Indian Reorganization Act of June 18, 1934, (48 Stat. 984), as amended</t>
  </si>
  <si>
    <t>Section 1. Territory The territory of the Grand Traverse Band of Ottawa and Chippewa Indians shall be the Grand Traverse Reservation, as established by proclamation of the Secretary of the Interior on January 6, 1984, and all lands thereafter acquired by or for the Band. Section 2. Service Area and Jurisdiction Distinguished From Territory (a) Service Area. The Tribe’s primary service area shall be the six-county area consisting of Antrim, Benzie, Charlevoix, Grand Traverse, Leelanau, and Manistee Counties of the State of Michigan. However, services may be provided throughout a larger area if permitted by law or program regulations. (b) Jurisdiction. The Tribe’s jurisdiction shall be exercised to the fullest extent consistent with this Constitution and the sovereign powers of the Tribe.</t>
  </si>
  <si>
    <t>Members of the Grand Traverse Band shall have the right to fish, hunt, trap and gather food from plants, subject to reasonable restrictions established by the Tribal Council for protection of the resources; provided that this Section does not include the right to commercially develop tribal resources, such right being reserved to the Band; provided further that the Band may license members to commercially develop the resources of the Grand Traverse band.</t>
  </si>
  <si>
    <t>Historic Property or historic resource means a prehistoric district, landscape, site, building, structure, or object listed on or eligible for listing on the National Register, including artifacts, records and material remains related to such property or resource.</t>
  </si>
  <si>
    <t>The Burial Mounds Committee is developing action plans establishing Tribal policy and legal procedures to protect ancient shrines and to create self-regulating methods to preserve, cultural, religiuous and historical burial objects that have a uniqye tie to the Ho-Chunk Nation</t>
  </si>
  <si>
    <t>The purpose of this Constitution and Bylaws shall be to protect and promote the interest of the Hoopa Valley Indians, to develop cooperatice relations with the agencies of the Federal Government and to cooperate with State and local governments. Upon its effective date this revised Constitution and Bylaws shall supersede the Tribe's intial governing document, aproved September 4, 1952. All exisiting ordinances, resolutions or any other enactement or policies of the Tribe, which are not in conflict with the provision of this revised constitution shall remain in effect.</t>
  </si>
  <si>
    <t>The jurisdiction of the Hoopa Valley Tribe shall extend to all lands within the confines of the Hoopa Valley Reservation boundaries as established by Executive Order of June 23, 1876, and to such other lands as may hereafter be acquired by or for the Hoopa Valley Indians.</t>
  </si>
  <si>
    <t>PROTECTION OF CULTURAL RESOURCESThe ordinance prohibits persons from collecting, removing, or harming Tribal cultural resources. The ordinance acknowledges the federal laws which provide some protection for such resources (e.g. The Native Americans Graves Protection and Repatriation Act). The Hopland EPA is the lead agency to secure compliance with the protection of cultural resources under Tribal law.</t>
  </si>
  <si>
    <t>Section 1.01.01 Purpose The purpose of this Title is to authorize the codification of all current and future ordinances, laws, codes and legislation adopted by the Tribal Council of the Jamestown S'Klallam Tribe ("Tribe") into titles of the Jamestown S'Klallam Tribe Code. Each title of the code will be approved by the Tribal Council, and the date of approval shall be the effective date of the title. Once a title is approved, then any future changes to the subject matter covered by the ordinance giving rise to the title will be made by an amendment by the Tribal Council to the respective title, by title, chapter and section, instead of to the ordinance.</t>
  </si>
  <si>
    <t>Section 1.01.04 Tribal Jurisdiction The territory and jurisdiction of the Tribe shall extend over the following to the fullest extent possible under Federal Law:</t>
  </si>
  <si>
    <t>The purpose of this code is to engage in a comprehensive program of historic preservation to promote the protection and conservation of such archaeological, historical and cultural properties and resources located within the exterior boundaries of the Lac du Flambeau Indian Reservation for the preservation, education, and enrichment of the members of the Lac du Flambeau Band of Lake Superior Chippewas (hereinafter “Tribe”) and such others as the Tribe shall permit.</t>
  </si>
  <si>
    <t>“Historic Properties” means any prehistoric or historic site, district, structure, object, or remains, significant to the prehistory, history, architecture, archaeology, culture, or religions of the Tribe, the State, and the Nation. Historic properties are generally greater than 50 years in age.</t>
  </si>
  <si>
    <t>Purpose. The purpose of this Ordinance is to identify the Tribal Seal of the Little River Band of Ottawa Indians and to set forth authorized uses of the Tribal Seal. 1.02. Findings. The Tribal Council of the Little River Band of Ottawa Indians finds that: a. the Constitution of the Little River Band of Ottawa Indians delegates to the Tribal Council the responsibility to “...exercise the inherent powers of the Little River Band by establishing laws through the enactment of ordinances and adoption of resolutions not inconsistent with this Constitution: 1. to govern the conduct of members of the Little River Band and other persons within its jurisdiction; 2. to promote, protect and provide for public health, peace, morals, education and general welfare of the Little River Band and its members[.]” Article IV, Section 7(a).</t>
  </si>
  <si>
    <r>
      <rPr>
        <b/>
        <sz val="11"/>
        <color rgb="FF000000"/>
        <rFont val="Times New Roman"/>
        <family val="1"/>
      </rPr>
      <t>Official Seal of the Tribal Government.</t>
    </r>
    <r>
      <rPr>
        <sz val="11"/>
        <color rgb="FF000000"/>
        <rFont val="Times New Roman"/>
        <family val="1"/>
      </rPr>
      <t xml:space="preserve"> The Little River Band of Ottawa Indians shall have a Seal, which shall be the official Seal of the government of the Little River Band of Ottawa Indians.Meaning of Seal. The winding river and pine tree depicted on the Seal of Tribe honor the riverine and
woodland traditions and history of the Little River Ottawa people. The two (2) adult eagles represent the
balance and different strengths brought to the Tribe’s families and community by the male and female, as well
as ones who bring our people’s prayers to the Creator. The circle with the four sacred colors represents the
balance of life: the four races of people, the four periods of our lifetimes, the four seasons of nature, etc. The
nine feathers represent the nine historic Grand River Ottawa Bands, from whom the members of the Tribe
descend</t>
    </r>
  </si>
  <si>
    <t>Commercial Use of Tribal Seal or Like Reproductions. a. Use in Connection with Official Functions or Enterprises of the Tribe. No facsimiles, reproductions or impressions of the Tribal Seal, with or without the wording associated with the Tribal Seal, shall be used in connection with the sale of merchandise or for any other commercial purpose associated with any official function or enterprise of the Tribe unless such use has been authorized by resolution of the Tribal Council. The authorizing resolution shall identify whether profits derived from the sale of merchandise or other commercial use of the Tribal Seal in any form shall be accounted for and turned over to the general fund of the Tribe. b. Use in Connection with Private Commercial Activities. No facsimiles, reproductions or impressions of the Tribal Seal, with or without the wording associated with the Tribal Seal, shall be used for personal gain or profit, including merchandise offered for sale, or for any other commercial purpose unless such use has been specifically authorized by Resolution of the Tribal Council.</t>
  </si>
  <si>
    <t>Both.imited Personal Use of Tribal Seal by Tribal Members Permitted. Nothing in this Ordinance shall prohibit any Tribal Member from making or having made, a facsimile, reproduction or impression of the Tribal Seal made for his/her personal use or as a gift to another Tribal member; provided that nothing in this subsection 5.04 shall authorize any person to use the Tribal Seal in any manner prohibited in subsection 5.01.5.05. Recorder of the Tribal Council; Custodial and Other Duties. The Recorder of the Tribal Council shall have the custody of the Tribal Seal and copies of all records and papers in the Recorder's office, certified by the Recorder, and authenticated by the Tribal Seal shall be evidence in all cases equally, and with the like effect, as the originals.</t>
  </si>
  <si>
    <t xml:space="preserve">40.01.030 Purpose (a) As a sovereign entity, the Lummi Nation desires to manage the Nation’s cultural resources in a spirit of stewardship. The purpose of this Code is to provide a framework to ensure that Lummi Nation cultural resources are preserved and protected through well-informed decisions that involve sound decision-making principles. (b) It shall be the policy of the Lummi Nation to: (1) Preserve and manage cultural resources in ways that contribute to meeting the social, environmental, spiritual, economic and other needs of present and future generations. (2) Provide leadership and technical assistance in the preservation, protection, and conservation of cultural resources by developing a culturally appropriate cultural resources management program, by sponsoring educational programs for the general public and training programs for tribal members and employees, and by consulting and cooperating with other governmental agencies. (3) Administer cultural resources within the jurisdiction or control of the Lummi Nation and on lands within the traditional territory of the Nation in a spirit of stewardship and for the inspiration of present and future generations. (c) The Mission Statement of the Lummi Indian Business Council declares that “Our Purpose shall be to serve, meet, and protect the spiritual, economic, social, cultural, educational, physical, and environmental needs and values of our people.” For purposes of this Cultural Resources Preservation Code, the Mission Statement means that </t>
  </si>
  <si>
    <t>Traditional Cultural Property is: A property associated with Xwlemi or other First Nation people’s cultural practices, customs, beliefs that are rooted in our collective history and is important in maintaining our unique traditional and cultural identity. These are inherent properties passed down from time immemorial by ancestors. We learn from our ancestors that these properties were given to us by Si’lh Si’am or Xa’alhs (The Creator/the Changer) for our use and protection. These properties are to be passed on to our future generations</t>
  </si>
  <si>
    <r>
      <rPr>
        <b/>
        <sz val="11"/>
        <color rgb="FF000000"/>
        <rFont val="Times New Roman"/>
        <family val="1"/>
      </rPr>
      <t>Traditional Cultural Property</t>
    </r>
    <r>
      <rPr>
        <sz val="11"/>
        <color rgb="FF000000"/>
        <rFont val="Times New Roman"/>
        <family val="1"/>
      </rPr>
      <t xml:space="preserve"> is: A property associated with Xwlemi or other First Nation people’s cultural practices, customs, beliefs that are rooted in our collective history and is important in maintaining our unique traditional and cultural identity. These are inherent properties passed down from time immemorial by ancestors. We learn from our ancestors that these properties were given to us by Si’lh Si’am or Xa’alhs (The Creator/the Changer) for our use and protection. These properties are to be passed on to our future generations.“</t>
    </r>
    <r>
      <rPr>
        <b/>
        <sz val="11"/>
        <color rgb="FF000000"/>
        <rFont val="Times New Roman"/>
        <family val="1"/>
      </rPr>
      <t>Oral History or Tradition”</t>
    </r>
    <r>
      <rPr>
        <sz val="11"/>
        <color rgb="FF000000"/>
        <rFont val="Times New Roman"/>
        <family val="1"/>
      </rPr>
      <t xml:space="preserve"> is a basic form of
communication that embraces our ancient language as given by our creator to our people and shall be treated with respect. Our ancient
language is the foundation of our cultural and spiritual heritage without which we could not
exist in a manner that the Xa’al’s intended. From time immemorial, we have used this language to encompass our collective history,
traditions, culture, values, beliefs, and spirituality; this is used within our ancient customs and practices. Thus, our Xwlemi
Chosen is the transmission of Lummi culture and values, and continues to exist through ongoing usage. </t>
    </r>
  </si>
  <si>
    <t>The purpose of this act is to promote the general welfare of the NonRemovable Mille Lacs Bands of Chippewa Indians and its members by establishing duties, purposes and procedures for the conduct of domestic and external affairs of the Band by a form of government based upon the principle of division of powers. This 2 statute is enacted by the authority vested in the Mille Lacs Reservation Business Committee under Article VI, Section 1 of the Constitution of the Minnesota Chippewa Tribe</t>
  </si>
  <si>
    <t>Under the federal Archaeological Resources Protection Act of 1979, 16 U.S.C. 470cc(c), the federal officials must notify the Mille Lacs Band of Chippewa Indians whenever a permit application is being considered which might adversely affect any religious or cultural off-reservation site.</t>
  </si>
  <si>
    <t>"Historic property" means any prehistoric or historic district, site, building, structure of object significant in tribal history, architecture, archaeology, culture or religion. The term includes all artifacts, records, remains and reburial sites designated by the Federation Cultural Board</t>
  </si>
  <si>
    <t>In relationship to the protection of conservation of Historical or Archaeological resources, there is no authority granted by this title that would allow the Band or the Department to take, regulate or preserve any item of traditional Ojibwe religion or culture that is presently being used or has been used by members of the Mille Lacs Band of Chippewa Indians without the written approval of the owner, keeper or the appropriate religious leaders who are concerned with the said article.</t>
  </si>
  <si>
    <t>Cultural Resource means any material remains of human life or activities which are of cultural or archaeological interest. This shall include all sites, objects, structures, artifacts, implements, plants, animals, and locations of cultural or archaeological interest, whether previously recorded or still unrecognized, including, but not limited to, those pertaining to historic or prehistoric American Indian or aboriginal burials, campsites, dwellings, and their habitation sites, including, but not limited to, rock shelters and caves, their artifacts and implements of culture such as projectile points, arrowheads, skeletal remains, grave goods, basketry, pestles, mauls, and grinding</t>
  </si>
  <si>
    <t>We the members of the Red Cliff Band of Lake Superior Chippewa Indians in the State of Wisconsin, in order to re-establish our tribal organization; to conserve our tribal property; to develop our common resources; to promote the welfare of ourselves and our descendants; to form business and other organizations; to enjoy certain rights of home rule; and to provide for our people education in vocational and trade schools and institutions of higher learning, do ordain and establish this constitution and by-laws. When adopted by the membership and approved by the Secretary of the Interior, this constitution shall supersede the previously adopted and approved Indian Reorganization Act Constitution of June 1936</t>
  </si>
  <si>
    <t>The territory of the Red Cliff Band shall consist of all the land and water within the original confines of the Red Cliff Reservation as defined pursuant to the Treaty of September 30, 1854 (10 Stat.1109), as well as such other lands and water as have been added or may here after be added thereto under the laws of the United States, except as provided by Federal law.The jurisdiction of the Red Cliff Band shall
extend to all the land and water areas within the territory of the Band and to dependent Indian
communities in Bayfield County, as may exist, and further, for the purpose of exercising and regulating the exercise of rights to hunt, fish, trap, gather wild rice and other usual rights of occupancy, such jurisdiction shall extend to Lake
Superior and to all lands and waters described in treaties providing such rights, to which the Lake Superior Chippewa were a party, except as
provided by Federal law.</t>
  </si>
  <si>
    <t>The purpose of this Ordinance is to establish a comprehensive program of historic preservation to promote Luiseno heritage and cultural identity through the protection and conservation of archaeological, historic and cultural properties and resources located on Tribal Land within the exterior boundaries of the Rincon Reservation for purposes of preservation, education and enrichment of Rincon Band of Luiseno Indians members and the public. It is the intent of the Tribal Council to preserve and protect the cultural resources of the Tribe in compliance with applicable law. The Tribal Council recognizes that development and maintenance of the Reservation infrastructure and Tribal Land is necessary to growth and progress which may have future impacts to Cultural Resources and Properties. In these circumstances, the Tribal Council seeks to strike a balance between practical growth and preservation and protection of Cultural Resources and Properties through planning, management, mitigation, display and educational interpretative value as set forth in this Ordinance.</t>
  </si>
  <si>
    <r>
      <t>“</t>
    </r>
    <r>
      <rPr>
        <b/>
        <sz val="11"/>
        <color rgb="FF000000"/>
        <rFont val="Times New Roman"/>
        <family val="1"/>
      </rPr>
      <t>Cultural Resources</t>
    </r>
    <r>
      <rPr>
        <sz val="11"/>
        <color rgb="FF000000"/>
        <rFont val="Times New Roman"/>
        <family val="1"/>
      </rPr>
      <t>” means human remains and burial sites, historic and sacred sites, items and objects, including: (1) "associated funerary objects" which shall mean objects that, as a part of the death rite or ceremony of a culture, are reasonably believed to have been placed with individual human remains either at the time of death or later, and both the human remains and
associated funerary objects are present, except that other items exclusivelymade for burial purposes or to contain human remains shall be considered
as associated funerary objects. "</t>
    </r>
    <r>
      <rPr>
        <b/>
        <sz val="11"/>
        <color rgb="FF000000"/>
        <rFont val="Times New Roman"/>
        <family val="1"/>
      </rPr>
      <t>sacred objects</t>
    </r>
    <r>
      <rPr>
        <sz val="11"/>
        <color rgb="FF000000"/>
        <rFont val="Times New Roman"/>
        <family val="1"/>
      </rPr>
      <t xml:space="preserve">" which shall mean specific ceremonial objects which
are needed by traditional Rincon Band religious leaders for the practice of
traditional Rincon </t>
    </r>
  </si>
  <si>
    <t>Permit Required.Prior to beginning any undertaking or ground disturbing activities
on Tribal Land within the Reservation, all Persons shall have a Permit to Proceed from
the Manager.</t>
  </si>
  <si>
    <t>In addition to the protection of Cultural Resources under this Ordinance, it is the policy of the Tribe to also support federal statutes and state laws that protect cultural resources, including, but not limited to the Native American Graves protection and Repatriation Act of 1990, 18 U.S.C. § 1170, 25 U.S.C. §§ 3000-3013, Archaeological Resources Protection Act of 1979, 16 U.S.C. § 3007, National Historic Preservation Act of 1966, 16 U.S.C. § 470 et seq., Native American Heritage Commission, Cal. Pub. Res. Code §5097.9 et seq., Mission Indian Relief Act, ch.65, 26 Stat. 712 (1891), State preservation laws, including, Administrative Code,
Title 14, Section 4307, CCR Section 1427, Senate Concurrent Resolution Number 43, Senate
Concurrent Resolution Number 87– Resolution Chapter 104, § 25373, 37361: City/County
Protection of Historic Resources, § 50280-50290: Mills Act (Historical Property Contracts), §
5020.5: State Historical Resources Commission, § 5020.7: Public promotion of historical
resource protection, § 5024: State-owned historical resources, § 5024.1: California Register of
Historical Resources, § 5079.10-5079.15: California Heritage Fund, § 5079.20-5079.28: State
acquisition of property to preserve historical resources,§ 5079.40-5079.44, § 5097.1-5097.6:
Parks and Recreation Code and Sites, § 5097.9: Non-interference with Native American religious
expression, § 5097.91-5097.94: Native American Heritage Commission, § 5097.95: State and
local agency cooperation with the NAHC, § 5097.96: The NAHC inventory of Native American
sacred places, § 5097.97: NAHC investigations, § 5097.98: NAHC identifying most likely
descendant, § 5097.99: Prohibition of possession of Native American artifacts and remains, §
5097.991: Repatriation of Native American remains, § 5097.993-5097.994: Native American
Historic Resource Protection Act,§ 21083.2: California Environmental Quality ActArcheological
Resources, § 21084.1: California Environmental Quality Act- Historic Resources,
6254 (r): California Public Records Act Exemption from Disclosure, § 65092: Public notice to
California Native American Indian Tribes, § 65351: Native American Involvement in General
Plan Proposals, § 65352: Referral of Action on General Plan Changes to Native Americans, §
65352.3- 65352.4: Consultation with Native Americans on General Plan Proposals, § 65560,
65562.5: Consultation with Native Americans on Open Space, § 12600-12612: Attorney
General- Environmental Action, § 622 : Destruction of Sites, § 623: Destruction of Caves(a)(2),
California Health and Safety Code 7050.5 Disturbance of human remains, 7051 Removal of
human remains, 7052: Felony offenses related to human remains, 7054 Depositing human
remains outside of cemetery, 8010-8011: California Native American Graves Protection and
Repatriation Act.</t>
  </si>
  <si>
    <t>Cultural Resource means any material remains of human life or activities which are of cultural or archaeological interest. This shall include all sites, objects, structures, artifacts, implements, plants, animals, and locations of cultural or archaeologic interest, whether previousy recorded or still pertaining to historic, but not limited to, those pertaining to historic or prehistoric American Indian habitatation sites, including, but not limited to, rocks shelters and caves, their artifacts and implements of cukture such as projectile points, arrowheads, skeletal remains, grave goods, basketry, pestles, mauls, grindings, stones, knives, scrapers, rock carvings and paintings, and other implements and artifacts of any material.</t>
  </si>
  <si>
    <t>The purpose of this Act is to protect, preserve, and promote the Sisseton-Wahpeton Oyste's cultural,historic, and archaelogical resources. The Tribe is determined to protect, preserve, and promot its cultural resources by regulating Undertakings upon Reservation lands that may potentially affect cultural resources. No person may initiate any Undertaking on protected lands without a permit from the Cultural Preservation office.</t>
  </si>
  <si>
    <t>The Sisseton-Wahpeton Oyste possess the inherent soverign authority to enact this Act. The Act is intended to be consistent with the minimum federal requirements provided by federal law to include, but not limited to, the Historic Sites, Buildings and Antiquities Act, National Historic Preservation Act, the Archeologica Resources Protection Act, the Native Graves Act, an dthe National Enviromental Policy Act. The Preservation Offcer and the Board are the tribal officials that ensure the Sisseton-Wahpeton Oyate's rights are protected under federal laws, including representing the Sisseton-Wahpeton Oyste whenever possible under such federal laws.</t>
  </si>
  <si>
    <t>Indigeous intellectual property means the indigenous cultural information, knowledge, uses, and practices unique to the Tribe's way of life maintained and established over protected lands and aboriginal areas. This knowledge is based upon observation, habitation, and experience, and is often a communual right held by the Tribe, but in some instances by individuals. This property includes: A. Knowledge of remembered histories and traditions, B. Details of cultural landscapres and paticularly sites of cultural significance,C. Records of contemporary events of historical and cultural significance; C. Records of  contemporary events of historical and cultural significance; D. Sacred property (images, sounds, knowledge, material, culture or anything deemed sacred by the community.E. Knowledge of current use, previosu use, and or potential use of plant and animal species, soils, minerals, objects; F. Knowledge of preparation, processing, or storage of useful species; G.Knowledge of formulations involving more than one ingredient; H. Knowledge of individual species (plainting methods, care for, selection criteria, etc)l I. Knowlege of ecosystem conservation (methods of protecting or preserving a resource);J.Biogenetic resources that originate or originated on indigeous lands and territories, K. Tissues, cells, biogentic molecules icluding DNA, RNA, and proteins, and all other substances originating in the bodies of Trbal members, in additon to gentic and other informatoon derived there from. L. Cultural Property(images, sounds, crafts, art, symbols, motifs, names, performance); and M. Knowledge of systems of taxonomy of plants, animals, and insects.</t>
  </si>
  <si>
    <r>
      <t xml:space="preserve">Cultural Resource </t>
    </r>
    <r>
      <rPr>
        <sz val="11"/>
        <color rgb="FF000000"/>
        <rFont val="Times New Roman"/>
        <family val="1"/>
      </rPr>
      <t>means materials or objects designated by the Cultural Preservation Office as having cultural signifcance that are obtained from protected lands or if outside the exterior Reservation boundaries is associated with Sisseton-Wahpeton Oyate's culture or history, Cultural materials may include such items as eagle feathers, swear lodge rocks, pipestone, game, roots, berries, natice medicines, water having special significance, sacred items, spiritual sites, archeological resources, and burial items.</t>
    </r>
    <r>
      <rPr>
        <b/>
        <sz val="11"/>
        <color rgb="FF000000"/>
        <rFont val="Times New Roman"/>
        <family val="1"/>
      </rPr>
      <t xml:space="preserve">Sacred Items. </t>
    </r>
    <r>
      <rPr>
        <sz val="11"/>
        <color rgb="FF000000"/>
        <rFont val="Times New Roman"/>
        <family val="1"/>
      </rPr>
      <t>means specific ceremonal objects which are needed by traditional Native American religious by their present day adherents, or were used by traditional adherents.</t>
    </r>
  </si>
  <si>
    <t>Permit Required</t>
  </si>
  <si>
    <t>Purpose and Findings of Fact</t>
  </si>
  <si>
    <r>
      <t>Culture</t>
    </r>
    <r>
      <rPr>
        <sz val="11"/>
        <color rgb="FF000000"/>
        <rFont val="Times New Roman"/>
        <family val="1"/>
      </rPr>
      <t xml:space="preserve">. Means the traditions, beliefs, life ways, arts, and social intstitution of the Snoqualmie people. </t>
    </r>
    <r>
      <rPr>
        <b/>
        <sz val="11"/>
        <color rgb="FF000000"/>
        <rFont val="Times New Roman"/>
        <family val="1"/>
      </rPr>
      <t xml:space="preserve">Cultural Items </t>
    </r>
    <r>
      <rPr>
        <sz val="11"/>
        <color rgb="FF000000"/>
        <rFont val="Times New Roman"/>
        <family val="1"/>
      </rPr>
      <t>means human remails associated funerary objects, unassociated funeray objects,sacred objects and cultural patrimony as defined by NAGPRA.</t>
    </r>
    <r>
      <rPr>
        <b/>
        <sz val="11"/>
        <color rgb="FF000000"/>
        <rFont val="Times New Roman"/>
        <family val="1"/>
      </rPr>
      <t xml:space="preserve">Culural Resource. </t>
    </r>
    <r>
      <rPr>
        <sz val="11"/>
        <color rgb="FF000000"/>
        <rFont val="Times New Roman"/>
        <family val="1"/>
      </rPr>
      <t>means native plant material, objects, or cultural or religious objects or sites that are nominate or determined eligible for the Snoqualie Register or National Register as having cultural signficance. Cultural resources may include, but are not limited to, such things as roots, berries, barks, arrowheads, modified rocks and Indian medicines. Cultural resources also include the traditional fishing, hunting, and gathering grounds of the Snoqualmie Indian Tribe, whether or not such grounds are located on or off Snoqualmie Tribal lands.</t>
    </r>
  </si>
  <si>
    <t>Permite Required</t>
  </si>
  <si>
    <t>The purpose of this Cultural Resource Code is to secure for the present and future benefit of the Standing Rock Sioux Tribe, the protection and preserrvation of all cultural and archeological resources located with the exterior boundaries of the Standing Rock Sioux Reservation.</t>
  </si>
  <si>
    <t>The federal government has a unique relationship with the SRST set forth in the Constitution and the SRST and the THPO shall be conducted in a sensitive manner respectful of Tribal soverignty.</t>
  </si>
  <si>
    <t>Whereas the Tribal Council is authorized by Article IV of the Constitution of the Yurok Tribe to preserve and promote our culture, language, and religious beliefs and practices, grandchildren, on and on forever and Whereas the Tribal Council wishes to fulfill and balance the preservation, promotion, and protection of cultural recources without regarding Yurok ceremonies and tradition practices; now therefore, be resolved that the following ordinance governing the protection of cultural resources is hereby enacted and shall be effective upon the date of approval by the Tribal Council</t>
  </si>
  <si>
    <t>Traditional Cultural Property defined as a place of importance because of an association with cultural practices or beliefs rooted in a living community and are important in maintaining and continuing the cultural identity of the community.</t>
  </si>
  <si>
    <r>
      <rPr>
        <b/>
        <sz val="11"/>
        <color rgb="FF000000"/>
        <rFont val="Times New Roman"/>
        <family val="1"/>
      </rPr>
      <t>Sec. 102. Finding</t>
    </r>
    <r>
      <rPr>
        <sz val="11"/>
        <color rgb="FF000000"/>
        <rFont val="Times New Roman"/>
        <family val="1"/>
      </rPr>
      <t xml:space="preserve">s. The Fort Peck Tribal Executive Board (TEB) finds that: (a) The spirit and direction of the Fort Peck Assiniboine and Sioux Tribes is founded upon and reflected in its cultural heritage; (b) The cultural foundation of the Tribes should be preserved and protected as a living part of our community life and development in order to give a sense of orientation to the Dakota and Nakoda people; (c) Cultural resources, archeological resources and burial items of the </t>
    </r>
    <r>
      <rPr>
        <sz val="10"/>
        <color rgb="FF000000"/>
        <rFont val="Times New Roman"/>
        <family val="1"/>
      </rPr>
      <t>Tribes are being lost, substantially altered or destroyed, with increasing frequency; (d) In the face of ever increasing economic, residential, highway, sanitation, agricultural, energy and public health developments, and the influx of non-Indian people with interest in obtaining tural resources, archeological resources and burial items located within the jurisdiction of the Tribes, the Tribes must ensure that such resources are preserved and protected for future generations; (e) Tribal laws are necessary to foster conditions under which our modern society and ourcultural resources, archeological resources andburial items can exist in productive harmony and fulfill the social, economic and other requirementsof present and future generations;(f) The Tribes self-governing capability, political integrity, health, welfare and economic security will be enhanced and protected by the Tribes control, regulation and preservation of irreplaceable cultural resources, which are essential to the continued well-being of the Tribes and will be maintained and enriched for the Tribes future generations.</t>
    </r>
  </si>
  <si>
    <r>
      <t xml:space="preserve">Sec.11.01.001. Finding and Policy </t>
    </r>
    <r>
      <rPr>
        <sz val="11"/>
        <color rgb="FF000000"/>
        <rFont val="Times New Roman"/>
        <family val="1"/>
      </rPr>
      <t>states "Whereas, the General Assembly of the Central Council of Tlingit and Haida Indian Alaska, finds that legal protections are inadequate or nonexistent for burial sites of cultural, archaeological and heritage significance. It is important to have legal structure in place to receive and manage bequeathed land and properties  to afford them tribal prorection, whether trust or governmental, as opportunities arise.</t>
    </r>
  </si>
  <si>
    <t>Date - Source</t>
  </si>
  <si>
    <t>Cherokee Nation</t>
  </si>
  <si>
    <t>http://www.cherokee.org/attorneygeneral/Tribal-Code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</si>
</sst>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font>
      <sz val="10"/>
      <color rgb="FF000000"/>
      <name val="Arial"/>
    </font>
    <font>
      <b/>
      <sz val="18"/>
      <color rgb="FF3A312A"/>
      <name val="Lora"/>
    </font>
    <font>
      <u/>
      <sz val="10"/>
      <color rgb="FF0000FF"/>
      <name val="Arial"/>
      <family val="2"/>
    </font>
    <font>
      <b/>
      <sz val="10"/>
      <name val="Arial"/>
      <family val="2"/>
    </font>
    <font>
      <sz val="10"/>
      <color rgb="FF000000"/>
      <name val="Arial"/>
      <family val="2"/>
    </font>
    <font>
      <i/>
      <sz val="10"/>
      <color rgb="FF000000"/>
      <name val="Arial"/>
      <family val="2"/>
    </font>
    <font>
      <u/>
      <sz val="10"/>
      <color rgb="FF1155CC"/>
      <name val="Arial"/>
      <family val="2"/>
    </font>
    <font>
      <sz val="10"/>
      <name val="Arial"/>
      <family val="2"/>
    </font>
    <font>
      <b/>
      <sz val="10"/>
      <color rgb="FF000000"/>
      <name val="Arial"/>
      <family val="2"/>
    </font>
    <font>
      <u/>
      <sz val="10"/>
      <color theme="10"/>
      <name val="Arial"/>
    </font>
    <font>
      <sz val="10"/>
      <color theme="1"/>
      <name val="Arial"/>
      <family val="2"/>
    </font>
    <font>
      <b/>
      <sz val="10"/>
      <color rgb="FF000000"/>
      <name val="Times New Roman"/>
      <family val="1"/>
    </font>
    <font>
      <sz val="10"/>
      <color rgb="FF000000"/>
      <name val="Times New Roman"/>
      <family val="1"/>
    </font>
    <font>
      <sz val="11"/>
      <color theme="1"/>
      <name val="Times New Roman"/>
      <family val="1"/>
    </font>
    <font>
      <b/>
      <sz val="11"/>
      <color theme="1"/>
      <name val="Times New Roman"/>
      <family val="1"/>
    </font>
    <font>
      <sz val="11"/>
      <color rgb="FF000000"/>
      <name val="Times New Roman"/>
      <family val="1"/>
    </font>
    <font>
      <b/>
      <sz val="11"/>
      <color rgb="FF000000"/>
      <name val="Times New Roman"/>
      <family val="1"/>
    </font>
    <font>
      <b/>
      <sz val="11"/>
      <name val="Times New Roman"/>
      <family val="1"/>
    </font>
    <font>
      <u/>
      <sz val="11"/>
      <color rgb="FF0000FF"/>
      <name val="Times New Roman"/>
      <family val="1"/>
    </font>
    <font>
      <u/>
      <sz val="11"/>
      <color theme="10"/>
      <name val="Times New Roman"/>
      <family val="1"/>
    </font>
    <font>
      <sz val="11"/>
      <color rgb="FF330000"/>
      <name val="Times New Roman"/>
      <family val="1"/>
    </font>
    <font>
      <sz val="11"/>
      <name val="Times New Roman"/>
      <family val="1"/>
    </font>
    <font>
      <u/>
      <sz val="11"/>
      <color rgb="FF1155CC"/>
      <name val="Times New Roman"/>
      <family val="1"/>
    </font>
    <font>
      <b/>
      <sz val="11"/>
      <color rgb="FF3A312A"/>
      <name val="Times New Roman"/>
      <family val="1"/>
    </font>
    <font>
      <u/>
      <sz val="12"/>
      <color theme="10"/>
      <name val="Times New Roman"/>
      <family val="1"/>
    </font>
    <font>
      <sz val="12"/>
      <color rgb="FF3A312A"/>
      <name val="Times New Roman"/>
      <family val="1"/>
    </font>
    <font>
      <b/>
      <sz val="12"/>
      <color rgb="FF3A312A"/>
      <name val="Times New Roman"/>
      <family val="1"/>
    </font>
    <font>
      <sz val="16"/>
      <name val="Times New Roman"/>
      <family val="1"/>
    </font>
    <font>
      <b/>
      <sz val="10"/>
      <color theme="1"/>
      <name val="Times New Roman"/>
      <family val="1"/>
    </font>
    <font>
      <sz val="10"/>
      <color theme="1"/>
      <name val="Times New Roman"/>
      <family val="1"/>
    </font>
    <font>
      <u/>
      <sz val="10"/>
      <color theme="10"/>
      <name val="Times New Roman"/>
      <family val="1"/>
    </font>
  </fonts>
  <fills count="3">
    <fill>
      <patternFill patternType="none"/>
    </fill>
    <fill>
      <patternFill patternType="gray125"/>
    </fill>
    <fill>
      <patternFill patternType="solid">
        <fgColor rgb="FFFFFFFF"/>
        <bgColor rgb="FFFFFFFF"/>
      </patternFill>
    </fill>
  </fills>
  <borders count="1">
    <border>
      <left/>
      <right/>
      <top/>
      <bottom/>
      <diagonal/>
    </border>
  </borders>
  <cellStyleXfs count="2">
    <xf numFmtId="0" fontId="0" fillId="0" borderId="0"/>
    <xf numFmtId="0" fontId="9" fillId="0" borderId="0" applyNumberFormat="0" applyFill="0" applyBorder="0" applyAlignment="0" applyProtection="0"/>
  </cellStyleXfs>
  <cellXfs count="89">
    <xf numFmtId="0" fontId="0" fillId="0" borderId="0" xfId="0" applyFont="1" applyAlignment="1"/>
    <xf numFmtId="0" fontId="0" fillId="0" borderId="0" xfId="0" applyFont="1" applyAlignment="1"/>
    <xf numFmtId="0" fontId="1" fillId="2" borderId="0" xfId="0" applyFont="1" applyFill="1" applyAlignment="1"/>
    <xf numFmtId="0" fontId="0" fillId="0" borderId="0" xfId="0" applyFont="1" applyAlignment="1">
      <alignment horizontal="center"/>
    </xf>
    <xf numFmtId="0" fontId="2" fillId="0" borderId="0" xfId="0" applyFont="1" applyAlignment="1">
      <alignment horizontal="center" wrapText="1"/>
    </xf>
    <xf numFmtId="0" fontId="5" fillId="0" borderId="0" xfId="0" applyFont="1" applyAlignment="1">
      <alignment horizontal="center" wrapText="1"/>
    </xf>
    <xf numFmtId="0" fontId="5" fillId="0" borderId="0" xfId="0" applyFont="1" applyAlignment="1">
      <alignment horizontal="center"/>
    </xf>
    <xf numFmtId="0" fontId="4" fillId="0" borderId="0" xfId="0" applyFont="1" applyAlignment="1"/>
    <xf numFmtId="0" fontId="6" fillId="0" borderId="0" xfId="0" applyFont="1" applyAlignment="1">
      <alignment horizontal="left"/>
    </xf>
    <xf numFmtId="0" fontId="2" fillId="0" borderId="0" xfId="0" applyFont="1" applyAlignment="1"/>
    <xf numFmtId="0" fontId="4" fillId="0" borderId="0" xfId="0" applyFont="1" applyAlignment="1">
      <alignment horizontal="center" wrapText="1"/>
    </xf>
    <xf numFmtId="0" fontId="2" fillId="0" borderId="0" xfId="0" applyFont="1" applyAlignment="1">
      <alignment wrapText="1"/>
    </xf>
    <xf numFmtId="0" fontId="2" fillId="0" borderId="0" xfId="0" applyFont="1"/>
    <xf numFmtId="0" fontId="2" fillId="0" borderId="0" xfId="0" applyFont="1" applyAlignment="1">
      <alignment horizontal="center" vertical="center" wrapText="1"/>
    </xf>
    <xf numFmtId="0" fontId="4" fillId="0" borderId="0" xfId="0" applyFont="1" applyAlignment="1">
      <alignment wrapText="1"/>
    </xf>
    <xf numFmtId="0" fontId="7" fillId="0" borderId="0" xfId="0" applyFont="1" applyAlignment="1">
      <alignment wrapText="1"/>
    </xf>
    <xf numFmtId="0" fontId="7" fillId="0" borderId="0" xfId="0" applyFont="1" applyAlignment="1">
      <alignment horizontal="center" vertical="center" wrapText="1"/>
    </xf>
    <xf numFmtId="0" fontId="2" fillId="0" borderId="0" xfId="0" applyFont="1" applyAlignment="1">
      <alignment vertical="center" wrapText="1"/>
    </xf>
    <xf numFmtId="0" fontId="4" fillId="0" borderId="0" xfId="0" applyFont="1" applyAlignment="1">
      <alignment vertical="center"/>
    </xf>
    <xf numFmtId="0" fontId="5" fillId="0" borderId="0" xfId="0" applyFont="1" applyAlignment="1">
      <alignment horizontal="center" vertical="center" wrapText="1"/>
    </xf>
    <xf numFmtId="0" fontId="0" fillId="0" borderId="0" xfId="0" applyFont="1" applyAlignment="1">
      <alignment horizontal="center" vertical="center"/>
    </xf>
    <xf numFmtId="0" fontId="8" fillId="0" borderId="0" xfId="0" applyFont="1" applyAlignment="1">
      <alignment horizontal="center" vertical="center"/>
    </xf>
    <xf numFmtId="0" fontId="3" fillId="0" borderId="0" xfId="0" applyFont="1" applyAlignment="1">
      <alignment horizontal="center" vertical="center" wrapText="1"/>
    </xf>
    <xf numFmtId="0" fontId="8" fillId="0" borderId="0" xfId="0" applyFont="1" applyAlignment="1">
      <alignment horizontal="center" vertical="center" wrapText="1"/>
    </xf>
    <xf numFmtId="0" fontId="4" fillId="0" borderId="0" xfId="0" applyFont="1" applyAlignment="1">
      <alignment horizontal="center" vertical="center" wrapText="1"/>
    </xf>
    <xf numFmtId="0" fontId="0" fillId="0" borderId="0" xfId="0" applyFont="1" applyAlignment="1">
      <alignment horizontal="center" vertical="center" wrapText="1"/>
    </xf>
    <xf numFmtId="0" fontId="4" fillId="0" borderId="0" xfId="0" applyFont="1" applyAlignment="1">
      <alignment horizontal="left" vertical="center" wrapText="1"/>
    </xf>
    <xf numFmtId="0" fontId="0" fillId="0" borderId="0" xfId="0" applyFont="1" applyAlignment="1">
      <alignment horizontal="center" wrapText="1"/>
    </xf>
    <xf numFmtId="0" fontId="13" fillId="0" borderId="0" xfId="0" applyFont="1"/>
    <xf numFmtId="0" fontId="13" fillId="0" borderId="0" xfId="0" applyFont="1" applyAlignment="1">
      <alignment horizontal="center" wrapText="1"/>
    </xf>
    <xf numFmtId="0" fontId="13" fillId="0" borderId="0" xfId="0" applyFont="1" applyAlignment="1">
      <alignment horizontal="left" wrapText="1"/>
    </xf>
    <xf numFmtId="0" fontId="13" fillId="0" borderId="0" xfId="0" applyFont="1" applyAlignment="1">
      <alignment horizontal="center" vertical="center" wrapText="1"/>
    </xf>
    <xf numFmtId="0" fontId="13" fillId="0" borderId="0" xfId="0" applyFont="1" applyAlignment="1">
      <alignment horizontal="center" vertical="center"/>
    </xf>
    <xf numFmtId="0" fontId="13" fillId="0" borderId="0" xfId="0" applyFont="1" applyAlignment="1">
      <alignment vertical="center" wrapText="1"/>
    </xf>
    <xf numFmtId="0" fontId="14" fillId="0" borderId="0" xfId="0" applyFont="1" applyAlignment="1">
      <alignment horizontal="center" wrapText="1"/>
    </xf>
    <xf numFmtId="0" fontId="18" fillId="0" borderId="0" xfId="0" applyFont="1"/>
    <xf numFmtId="0" fontId="15" fillId="0" borderId="0" xfId="0" applyFont="1" applyAlignment="1">
      <alignment wrapText="1"/>
    </xf>
    <xf numFmtId="0" fontId="15" fillId="0" borderId="0" xfId="0" applyFont="1" applyAlignment="1">
      <alignment horizontal="center" vertical="center"/>
    </xf>
    <xf numFmtId="0" fontId="15" fillId="0" borderId="0" xfId="0" applyFont="1" applyAlignment="1">
      <alignment vertical="top" wrapText="1"/>
    </xf>
    <xf numFmtId="0" fontId="15" fillId="0" borderId="0" xfId="0" applyFont="1" applyAlignment="1"/>
    <xf numFmtId="0" fontId="15" fillId="0" borderId="0" xfId="0" applyFont="1" applyAlignment="1">
      <alignment horizontal="center" vertical="top" wrapText="1"/>
    </xf>
    <xf numFmtId="0" fontId="15" fillId="0" borderId="0" xfId="0" applyFont="1" applyAlignment="1">
      <alignment horizontal="center"/>
    </xf>
    <xf numFmtId="0" fontId="18" fillId="0" borderId="0" xfId="0" applyFont="1" applyAlignment="1">
      <alignment wrapText="1"/>
    </xf>
    <xf numFmtId="0" fontId="15" fillId="0" borderId="0" xfId="0" applyFont="1" applyAlignment="1">
      <alignment horizontal="center" vertical="center" wrapText="1"/>
    </xf>
    <xf numFmtId="0" fontId="19" fillId="0" borderId="0" xfId="1" applyFont="1" applyAlignment="1">
      <alignment horizontal="center" vertical="center" wrapText="1"/>
    </xf>
    <xf numFmtId="0" fontId="18" fillId="0" borderId="0" xfId="0" applyFont="1" applyAlignment="1"/>
    <xf numFmtId="0" fontId="20" fillId="0" borderId="0" xfId="0" applyFont="1" applyAlignment="1">
      <alignment wrapText="1"/>
    </xf>
    <xf numFmtId="0" fontId="18" fillId="0" borderId="0" xfId="0" applyFont="1" applyAlignment="1">
      <alignment horizontal="center" vertical="center" wrapText="1"/>
    </xf>
    <xf numFmtId="0" fontId="22" fillId="2" borderId="0" xfId="0" applyFont="1" applyFill="1" applyAlignment="1"/>
    <xf numFmtId="0" fontId="23" fillId="2" borderId="0" xfId="0" applyFont="1" applyFill="1" applyAlignment="1">
      <alignment horizontal="center" vertical="center"/>
    </xf>
    <xf numFmtId="0" fontId="18" fillId="2" borderId="0" xfId="0" applyFont="1" applyFill="1" applyAlignment="1"/>
    <xf numFmtId="0" fontId="18" fillId="0" borderId="0" xfId="0" applyFont="1" applyAlignment="1">
      <alignment horizontal="center" vertical="center"/>
    </xf>
    <xf numFmtId="0" fontId="15" fillId="0" borderId="0" xfId="0" applyFont="1" applyAlignment="1">
      <alignment horizontal="center" wrapText="1"/>
    </xf>
    <xf numFmtId="0" fontId="13" fillId="0" borderId="0" xfId="0" applyFont="1" applyAlignment="1">
      <alignment horizontal="center"/>
    </xf>
    <xf numFmtId="0" fontId="10" fillId="0" borderId="0" xfId="0" applyFont="1" applyAlignment="1">
      <alignment horizontal="center"/>
    </xf>
    <xf numFmtId="0" fontId="14" fillId="0" borderId="0" xfId="0" applyFont="1" applyAlignment="1">
      <alignment horizontal="center"/>
    </xf>
    <xf numFmtId="0" fontId="16" fillId="0" borderId="0" xfId="0" applyFont="1" applyAlignment="1">
      <alignment horizontal="left" vertical="top" wrapText="1"/>
    </xf>
    <xf numFmtId="0" fontId="11" fillId="0" borderId="0" xfId="0" applyFont="1" applyAlignment="1">
      <alignment horizontal="left" vertical="center" wrapText="1"/>
    </xf>
    <xf numFmtId="0" fontId="21" fillId="0" borderId="0" xfId="0" applyFont="1" applyAlignment="1">
      <alignment horizontal="center" vertical="center" wrapText="1"/>
    </xf>
    <xf numFmtId="0" fontId="15" fillId="0" borderId="0" xfId="0" applyFont="1" applyAlignment="1">
      <alignment horizontal="left" vertical="top" wrapText="1"/>
    </xf>
    <xf numFmtId="0" fontId="16" fillId="0" borderId="0" xfId="0" applyFont="1" applyAlignment="1">
      <alignment wrapText="1"/>
    </xf>
    <xf numFmtId="0" fontId="3" fillId="0" borderId="0" xfId="0" applyFont="1" applyAlignment="1">
      <alignment horizontal="center" vertical="center"/>
    </xf>
    <xf numFmtId="0" fontId="25" fillId="0" borderId="0" xfId="0" applyFont="1" applyAlignment="1">
      <alignment vertical="center" wrapText="1"/>
    </xf>
    <xf numFmtId="0" fontId="25" fillId="0" borderId="0" xfId="0" applyFont="1" applyAlignment="1">
      <alignment wrapText="1"/>
    </xf>
    <xf numFmtId="0" fontId="15" fillId="0" borderId="0" xfId="0" applyFont="1" applyAlignment="1">
      <alignment horizontal="left" vertical="center" wrapText="1"/>
    </xf>
    <xf numFmtId="0" fontId="16" fillId="0" borderId="0" xfId="0" applyFont="1" applyAlignment="1">
      <alignment horizontal="center" vertical="center" wrapText="1"/>
    </xf>
    <xf numFmtId="0" fontId="15" fillId="0" borderId="0" xfId="0" applyFont="1" applyAlignment="1">
      <alignment horizontal="left" wrapText="1"/>
    </xf>
    <xf numFmtId="0" fontId="14" fillId="0" borderId="0" xfId="0" applyFont="1" applyAlignment="1">
      <alignment horizontal="center" vertical="center" wrapText="1"/>
    </xf>
    <xf numFmtId="0" fontId="0" fillId="0" borderId="0" xfId="0" applyFont="1" applyAlignment="1">
      <alignment vertical="center"/>
    </xf>
    <xf numFmtId="0" fontId="18" fillId="0" borderId="0" xfId="0" applyFont="1" applyAlignment="1">
      <alignment vertical="center"/>
    </xf>
    <xf numFmtId="0" fontId="15" fillId="0" borderId="0" xfId="0" applyFont="1" applyAlignment="1">
      <alignment horizontal="left" vertical="center"/>
    </xf>
    <xf numFmtId="0" fontId="12" fillId="0" borderId="0" xfId="0" applyFont="1" applyAlignment="1">
      <alignment wrapText="1"/>
    </xf>
    <xf numFmtId="0" fontId="12" fillId="0" borderId="0" xfId="0" applyFont="1" applyAlignment="1"/>
    <xf numFmtId="0" fontId="28" fillId="0" borderId="0" xfId="0" applyFont="1" applyAlignment="1">
      <alignment horizontal="center"/>
    </xf>
    <xf numFmtId="0" fontId="29" fillId="0" borderId="0" xfId="0" applyFont="1" applyAlignment="1">
      <alignment horizontal="center"/>
    </xf>
    <xf numFmtId="0" fontId="12" fillId="0" borderId="0" xfId="0" applyFont="1" applyAlignment="1">
      <alignment horizontal="center"/>
    </xf>
    <xf numFmtId="0" fontId="30" fillId="0" borderId="0" xfId="1" applyFont="1" applyAlignment="1">
      <alignment horizontal="center" vertical="center" wrapText="1"/>
    </xf>
    <xf numFmtId="0" fontId="12" fillId="0" borderId="0" xfId="0" applyFont="1" applyAlignment="1">
      <alignment vertical="center"/>
    </xf>
    <xf numFmtId="0" fontId="30" fillId="0" borderId="0" xfId="1" applyFont="1" applyAlignment="1">
      <alignment horizontal="center" vertical="center"/>
    </xf>
    <xf numFmtId="0" fontId="12" fillId="0" borderId="0" xfId="0" applyFont="1" applyAlignment="1">
      <alignment horizontal="center" vertical="center"/>
    </xf>
    <xf numFmtId="0" fontId="5" fillId="0" borderId="0" xfId="0" applyFont="1" applyAlignment="1">
      <alignment horizontal="left" vertical="center" wrapText="1"/>
    </xf>
    <xf numFmtId="0" fontId="9" fillId="0" borderId="0" xfId="1" applyAlignment="1">
      <alignment wrapText="1"/>
    </xf>
    <xf numFmtId="0" fontId="6" fillId="0" borderId="0" xfId="0" applyFont="1" applyAlignment="1">
      <alignment horizontal="left" wrapText="1"/>
    </xf>
    <xf numFmtId="0" fontId="1" fillId="2" borderId="0" xfId="0" applyFont="1" applyFill="1" applyAlignment="1">
      <alignment wrapText="1"/>
    </xf>
    <xf numFmtId="0" fontId="0" fillId="0" borderId="0" xfId="0" applyFont="1" applyAlignment="1">
      <alignment wrapText="1"/>
    </xf>
    <xf numFmtId="0" fontId="3" fillId="0" borderId="0" xfId="0" applyFont="1" applyAlignment="1">
      <alignment horizontal="center" vertical="center"/>
    </xf>
    <xf numFmtId="0" fontId="4" fillId="0" borderId="0" xfId="0" applyFont="1" applyAlignment="1">
      <alignment vertical="center"/>
    </xf>
    <xf numFmtId="0" fontId="24" fillId="0" borderId="0" xfId="1" applyFont="1" applyAlignment="1">
      <alignment horizontal="center" vertical="center" wrapText="1"/>
    </xf>
    <xf numFmtId="0" fontId="27" fillId="0" borderId="0" xfId="0" applyFont="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bishoppaiutetribe.com/assets/ordinances/Tribal%20Records%20Ordinance.pdf" TargetMode="External"/><Relationship Id="rId13" Type="http://schemas.openxmlformats.org/officeDocument/2006/relationships/hyperlink" Target="http://88e40d44ec63a58b8a49-298f012ea728efea7c302ad9a6f7bba0.r52.cf2.rackcdn.com/pdf-uploads/LAW-AND-ORDER-CODE_16.3.3.pdf" TargetMode="External"/><Relationship Id="rId18" Type="http://schemas.openxmlformats.org/officeDocument/2006/relationships/printerSettings" Target="../printerSettings/printerSettings1.bin"/><Relationship Id="rId3" Type="http://schemas.openxmlformats.org/officeDocument/2006/relationships/hyperlink" Target="http://www.tolc-nsn.org/tocode.htm" TargetMode="External"/><Relationship Id="rId7" Type="http://schemas.openxmlformats.org/officeDocument/2006/relationships/hyperlink" Target="http://www.narf.org/nill/codes/bishop_paiute/" TargetMode="External"/><Relationship Id="rId12" Type="http://schemas.openxmlformats.org/officeDocument/2006/relationships/hyperlink" Target="http://www.coquilletribe.org/docbin/250CoquilleCrafted.pdf" TargetMode="External"/><Relationship Id="rId17" Type="http://schemas.openxmlformats.org/officeDocument/2006/relationships/hyperlink" Target="http://www.cherokee.org/attorneygeneral/Tribal-Code" TargetMode="External"/><Relationship Id="rId2" Type="http://schemas.openxmlformats.org/officeDocument/2006/relationships/hyperlink" Target="https://www.municode.com/library/nc/cherokee_indians_eastern_band/codes/code_of_ordinances" TargetMode="External"/><Relationship Id="rId16" Type="http://schemas.openxmlformats.org/officeDocument/2006/relationships/hyperlink" Target="http://www.narf.org/nill/codes/rosebudcode/rosebudcult.html" TargetMode="External"/><Relationship Id="rId1" Type="http://schemas.openxmlformats.org/officeDocument/2006/relationships/hyperlink" Target="http://www.tribal-institute.org/lists/codes.htm" TargetMode="External"/><Relationship Id="rId6" Type="http://schemas.openxmlformats.org/officeDocument/2006/relationships/hyperlink" Target="http://www.northernarapaho.com/sites/northernarapaho.com/files/NA%20Code%20Title%202%20Business%20Organizations%205-4-06.pdf" TargetMode="External"/><Relationship Id="rId11" Type="http://schemas.openxmlformats.org/officeDocument/2006/relationships/hyperlink" Target="http://www.coquilletribe.org/CoquilleTribalOrdinances.htm" TargetMode="External"/><Relationship Id="rId5" Type="http://schemas.openxmlformats.org/officeDocument/2006/relationships/hyperlink" Target="http://www.northernarapaho.com/tribal_code" TargetMode="External"/><Relationship Id="rId15" Type="http://schemas.openxmlformats.org/officeDocument/2006/relationships/hyperlink" Target="http://www.narf.org/nill/codes/rosebudcode/" TargetMode="External"/><Relationship Id="rId10" Type="http://schemas.openxmlformats.org/officeDocument/2006/relationships/hyperlink" Target="http://www.crit-nsn.gov/crit_contents/ordinances/Human-and-Cultural-Research-Code.pdf" TargetMode="External"/><Relationship Id="rId4" Type="http://schemas.openxmlformats.org/officeDocument/2006/relationships/hyperlink" Target="http://www.tolc-nsn.org/docs/DraftResearchLaw.pdf" TargetMode="External"/><Relationship Id="rId9" Type="http://schemas.openxmlformats.org/officeDocument/2006/relationships/hyperlink" Target="http://www.crit-nsn.gov/crit_contents/ordinances/" TargetMode="External"/><Relationship Id="rId14" Type="http://schemas.openxmlformats.org/officeDocument/2006/relationships/hyperlink" Target="http://www.ltbbodawa-nsn.gov/TribalCode.pdf"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http://www.narf.org/nill/codes/chalkyitsik/" TargetMode="External"/><Relationship Id="rId21" Type="http://schemas.openxmlformats.org/officeDocument/2006/relationships/hyperlink" Target="http://www.narf.org/nill/codes/baymillscode/" TargetMode="External"/><Relationship Id="rId42" Type="http://schemas.openxmlformats.org/officeDocument/2006/relationships/hyperlink" Target="http://www.narf.org/nill/codes/fort_mcdowell/" TargetMode="External"/><Relationship Id="rId47" Type="http://schemas.openxmlformats.org/officeDocument/2006/relationships/hyperlink" Target="https://www.hoopa-nsn.gov/tribal-documents-2" TargetMode="External"/><Relationship Id="rId63" Type="http://schemas.openxmlformats.org/officeDocument/2006/relationships/hyperlink" Target="http://www.narf.org/nill/codes/oglala_sioux/" TargetMode="External"/><Relationship Id="rId68" Type="http://schemas.openxmlformats.org/officeDocument/2006/relationships/hyperlink" Target="http://www.narf.org/nill/codes/pueblo_san_ildefonso/" TargetMode="External"/><Relationship Id="rId84" Type="http://schemas.openxmlformats.org/officeDocument/2006/relationships/hyperlink" Target="http://www.narf.org/nill/codes/stregiscode/" TargetMode="External"/><Relationship Id="rId89" Type="http://schemas.openxmlformats.org/officeDocument/2006/relationships/hyperlink" Target="http://www.narf.org/nill/codes/ute_uintah_ouray/" TargetMode="External"/><Relationship Id="rId16" Type="http://schemas.openxmlformats.org/officeDocument/2006/relationships/hyperlink" Target="http://www.narf.org/nill/codes/agua_caliente/" TargetMode="External"/><Relationship Id="rId11" Type="http://schemas.openxmlformats.org/officeDocument/2006/relationships/hyperlink" Target="http://www.codepublishing.com/WA/Tulalip/" TargetMode="External"/><Relationship Id="rId32" Type="http://schemas.openxmlformats.org/officeDocument/2006/relationships/hyperlink" Target="http://www.narf.org/nill/codes/confederated_umatilla/" TargetMode="External"/><Relationship Id="rId37" Type="http://schemas.openxmlformats.org/officeDocument/2006/relationships/hyperlink" Target="http://www.narf.org/nill/codes/ely_shoshone/" TargetMode="External"/><Relationship Id="rId53" Type="http://schemas.openxmlformats.org/officeDocument/2006/relationships/hyperlink" Target="http://www.narf.org/nill/codes/lower_sioux/" TargetMode="External"/><Relationship Id="rId58" Type="http://schemas.openxmlformats.org/officeDocument/2006/relationships/hyperlink" Target="http://www.millelacsband.com/pdf/StatutesTitle10.pdf" TargetMode="External"/><Relationship Id="rId74" Type="http://schemas.openxmlformats.org/officeDocument/2006/relationships/hyperlink" Target="http://www.narf.org/nill/codes/saginaw_chippewa/" TargetMode="External"/><Relationship Id="rId79" Type="http://schemas.openxmlformats.org/officeDocument/2006/relationships/hyperlink" Target="http://www.narf.org/nill/codes/sisseton_wahpeton/" TargetMode="External"/><Relationship Id="rId5" Type="http://schemas.openxmlformats.org/officeDocument/2006/relationships/hyperlink" Target="http://www.tribal-institute.org/download/August2012HopiCode.pdf" TargetMode="External"/><Relationship Id="rId90" Type="http://schemas.openxmlformats.org/officeDocument/2006/relationships/hyperlink" Target="http://www.narf.org/nill/codes/white_earth/" TargetMode="External"/><Relationship Id="rId95" Type="http://schemas.openxmlformats.org/officeDocument/2006/relationships/hyperlink" Target="../../Downloads/Confederated%20Tribes%20of%20the%20Coos,%20Lower%20Umpqua,%20and%20Siuslaw%20Indians.pdf" TargetMode="External"/><Relationship Id="rId22" Type="http://schemas.openxmlformats.org/officeDocument/2006/relationships/hyperlink" Target="http://www.narf.org/nill/codes/blackfeetcode/" TargetMode="External"/><Relationship Id="rId27" Type="http://schemas.openxmlformats.org/officeDocument/2006/relationships/hyperlink" Target="http://www.narf.org/nill/codes/cheyaracode/" TargetMode="External"/><Relationship Id="rId43" Type="http://schemas.openxmlformats.org/officeDocument/2006/relationships/hyperlink" Target="http://www.narf.org/nill/codes/grand_traverse/" TargetMode="External"/><Relationship Id="rId48" Type="http://schemas.openxmlformats.org/officeDocument/2006/relationships/hyperlink" Target="http://www.narf.org/nill/codes/hopicode/" TargetMode="External"/><Relationship Id="rId64" Type="http://schemas.openxmlformats.org/officeDocument/2006/relationships/hyperlink" Target="http://www.narf.org/nill/codes/pawneecode/" TargetMode="External"/><Relationship Id="rId69" Type="http://schemas.openxmlformats.org/officeDocument/2006/relationships/hyperlink" Target="http://www.narf.org/nill/codes/qagan_tayagungin/" TargetMode="External"/><Relationship Id="rId80" Type="http://schemas.openxmlformats.org/officeDocument/2006/relationships/hyperlink" Target="http://www.narf.org/nill/codes/snoqualmie/" TargetMode="External"/><Relationship Id="rId85" Type="http://schemas.openxmlformats.org/officeDocument/2006/relationships/hyperlink" Target="http://www.narf.org/nill/codes/susanville/" TargetMode="External"/><Relationship Id="rId12" Type="http://schemas.openxmlformats.org/officeDocument/2006/relationships/hyperlink" Target="http://tmbci.kkbold.com/government/?page_id=197" TargetMode="External"/><Relationship Id="rId17" Type="http://schemas.openxmlformats.org/officeDocument/2006/relationships/hyperlink" Target="http://www.narf.org/nill/codes/ak-chin/" TargetMode="External"/><Relationship Id="rId25" Type="http://schemas.openxmlformats.org/officeDocument/2006/relationships/hyperlink" Target="http://www.narf.org/nill/codes/cedarcode/" TargetMode="External"/><Relationship Id="rId33" Type="http://schemas.openxmlformats.org/officeDocument/2006/relationships/hyperlink" Target="http://www.narf.org/nill/codes/cooscode/" TargetMode="External"/><Relationship Id="rId38" Type="http://schemas.openxmlformats.org/officeDocument/2006/relationships/hyperlink" Target="http://www.narf.org/nill/codes/flandreau_santee_sioux/" TargetMode="External"/><Relationship Id="rId46" Type="http://schemas.openxmlformats.org/officeDocument/2006/relationships/hyperlink" Target="http://www.narf.org/nill/codes/hoh/" TargetMode="External"/><Relationship Id="rId59" Type="http://schemas.openxmlformats.org/officeDocument/2006/relationships/hyperlink" Target="http://www.narf.org/nill/codes/mississippichoctaw/" TargetMode="External"/><Relationship Id="rId67" Type="http://schemas.openxmlformats.org/officeDocument/2006/relationships/hyperlink" Target="http://www.narf.org/nill/codes/prairie_band_potawatomi/" TargetMode="External"/><Relationship Id="rId20" Type="http://schemas.openxmlformats.org/officeDocument/2006/relationships/hyperlink" Target="http://www.badriver-nsn.gov/legislative/tribal-court-code" TargetMode="External"/><Relationship Id="rId41" Type="http://schemas.openxmlformats.org/officeDocument/2006/relationships/hyperlink" Target="http://www.narf.org/nill/codes/fort_mcdermitt/" TargetMode="External"/><Relationship Id="rId54" Type="http://schemas.openxmlformats.org/officeDocument/2006/relationships/hyperlink" Target="http://www.narf.org/nill/codes/lummi/" TargetMode="External"/><Relationship Id="rId62" Type="http://schemas.openxmlformats.org/officeDocument/2006/relationships/hyperlink" Target="http://www.narf.org/nill/codes/nottawaseppi/" TargetMode="External"/><Relationship Id="rId70" Type="http://schemas.openxmlformats.org/officeDocument/2006/relationships/hyperlink" Target="http://www.narf.org/nill/codes/redcliffcode/" TargetMode="External"/><Relationship Id="rId75" Type="http://schemas.openxmlformats.org/officeDocument/2006/relationships/hyperlink" Target="http://www.narf.org/nill/codes/santee_sioux_nation/" TargetMode="External"/><Relationship Id="rId83" Type="http://schemas.openxmlformats.org/officeDocument/2006/relationships/hyperlink" Target="http://www.narf.org/nill/codes/standingrocksioux/" TargetMode="External"/><Relationship Id="rId88" Type="http://schemas.openxmlformats.org/officeDocument/2006/relationships/hyperlink" Target="http://www.narf.org/nill/codes/temoakcode/" TargetMode="External"/><Relationship Id="rId91" Type="http://schemas.openxmlformats.org/officeDocument/2006/relationships/hyperlink" Target="http://www.narf.org/nill/codes/yanktoncode/" TargetMode="External"/><Relationship Id="rId96" Type="http://schemas.openxmlformats.org/officeDocument/2006/relationships/hyperlink" Target="http://www.narf.org/nill/codes/absentee-shawnee/economic_development_ch_1.html" TargetMode="External"/><Relationship Id="rId1" Type="http://schemas.openxmlformats.org/officeDocument/2006/relationships/hyperlink" Target="http://www.chickasaw.net/Our-Nation/Government/Chickasaw-Code.aspx" TargetMode="External"/><Relationship Id="rId6" Type="http://schemas.openxmlformats.org/officeDocument/2006/relationships/hyperlink" Target="http://www.nezperce.org/~code/pdf%20convert%20files/12jan16%20Code%20with%20TOC%20%20.pdf" TargetMode="External"/><Relationship Id="rId15" Type="http://schemas.openxmlformats.org/officeDocument/2006/relationships/hyperlink" Target="http://www.narf.org/nill/codes/absentee-shawnee/" TargetMode="External"/><Relationship Id="rId23" Type="http://schemas.openxmlformats.org/officeDocument/2006/relationships/hyperlink" Target="http://www.narf.org/nill/codes/bluelakecode/" TargetMode="External"/><Relationship Id="rId28" Type="http://schemas.openxmlformats.org/officeDocument/2006/relationships/hyperlink" Target="http://www.chitimacha.gov/tribal-government/constitution-and-comprehensive-codes-justice" TargetMode="External"/><Relationship Id="rId36" Type="http://schemas.openxmlformats.org/officeDocument/2006/relationships/hyperlink" Target="http://www.narf.org/nill/codes/elkvalleycode/" TargetMode="External"/><Relationship Id="rId49" Type="http://schemas.openxmlformats.org/officeDocument/2006/relationships/hyperlink" Target="http://www.narf.org/nill/codes/hopland_pomo/" TargetMode="External"/><Relationship Id="rId57" Type="http://schemas.openxmlformats.org/officeDocument/2006/relationships/hyperlink" Target="http://www.narf.org/nill/codes/mille_lacs_band/" TargetMode="External"/><Relationship Id="rId10" Type="http://schemas.openxmlformats.org/officeDocument/2006/relationships/hyperlink" Target="http://www.mohican.com/ordinances/" TargetMode="External"/><Relationship Id="rId31" Type="http://schemas.openxmlformats.org/officeDocument/2006/relationships/hyperlink" Target="http://www.narf.org/nill/codes/confederated_siletz/" TargetMode="External"/><Relationship Id="rId44" Type="http://schemas.openxmlformats.org/officeDocument/2006/relationships/hyperlink" Target="http://www.ho-chunknation.com/government/legislature/codes-statutes/codes.aspx" TargetMode="External"/><Relationship Id="rId52" Type="http://schemas.openxmlformats.org/officeDocument/2006/relationships/hyperlink" Target="http://www.narf.org/nill/codes/little_river_band/" TargetMode="External"/><Relationship Id="rId60" Type="http://schemas.openxmlformats.org/officeDocument/2006/relationships/hyperlink" Target="http://www.narf.org/nill/codes/nisqually/" TargetMode="External"/><Relationship Id="rId65" Type="http://schemas.openxmlformats.org/officeDocument/2006/relationships/hyperlink" Target="http://www.narf.org/nill/codes/pitrivercode/" TargetMode="External"/><Relationship Id="rId73" Type="http://schemas.openxmlformats.org/officeDocument/2006/relationships/hyperlink" Target="http://www.narf.org/nill/codes/sac_fox_miss_ia/" TargetMode="External"/><Relationship Id="rId78" Type="http://schemas.openxmlformats.org/officeDocument/2006/relationships/hyperlink" Target="http://www.narf.org/nill/codes/shoshonearapaho/" TargetMode="External"/><Relationship Id="rId81" Type="http://schemas.openxmlformats.org/officeDocument/2006/relationships/hyperlink" Target="http://www.narf.org/nill/codes/spirit_lake/" TargetMode="External"/><Relationship Id="rId86" Type="http://schemas.openxmlformats.org/officeDocument/2006/relationships/hyperlink" Target="http://www.narf.org/nill/codes/swinomishcode/" TargetMode="External"/><Relationship Id="rId94" Type="http://schemas.openxmlformats.org/officeDocument/2006/relationships/hyperlink" Target="http://www.narf.org/nill/codes/yurokcode/" TargetMode="External"/><Relationship Id="rId99" Type="http://schemas.openxmlformats.org/officeDocument/2006/relationships/hyperlink" Target="http://www.narf.org/nill/codes/cooscode/1_1-10.pdf" TargetMode="External"/><Relationship Id="rId101" Type="http://schemas.openxmlformats.org/officeDocument/2006/relationships/printerSettings" Target="../printerSettings/printerSettings2.bin"/><Relationship Id="rId4" Type="http://schemas.openxmlformats.org/officeDocument/2006/relationships/hyperlink" Target="http://www.narf.org/nill/codes/cooscode/" TargetMode="External"/><Relationship Id="rId9" Type="http://schemas.openxmlformats.org/officeDocument/2006/relationships/hyperlink" Target="http://www.skokomish.org/SkokConstitution&amp;Codes/Codes/Contents.htm" TargetMode="External"/><Relationship Id="rId13" Type="http://schemas.openxmlformats.org/officeDocument/2006/relationships/hyperlink" Target="http://www.wmat.nsn.us/Legal/contents.html" TargetMode="External"/><Relationship Id="rId18" Type="http://schemas.openxmlformats.org/officeDocument/2006/relationships/hyperlink" Target="http://www.narf.org/nill/codes/apache_ok/" TargetMode="External"/><Relationship Id="rId39" Type="http://schemas.openxmlformats.org/officeDocument/2006/relationships/hyperlink" Target="http://www.narf.org/nill/codes/forest_county_potawatomi/" TargetMode="External"/><Relationship Id="rId34" Type="http://schemas.openxmlformats.org/officeDocument/2006/relationships/hyperlink" Target="http://www.narf.org/nill/codes/coushatta/" TargetMode="External"/><Relationship Id="rId50" Type="http://schemas.openxmlformats.org/officeDocument/2006/relationships/hyperlink" Target="http://www.jamestowntribe.org/govdocs/gov_code.htm" TargetMode="External"/><Relationship Id="rId55" Type="http://schemas.openxmlformats.org/officeDocument/2006/relationships/hyperlink" Target="http://www.narf.org/nill/codes/makahcode/" TargetMode="External"/><Relationship Id="rId76" Type="http://schemas.openxmlformats.org/officeDocument/2006/relationships/hyperlink" Target="http://www.narf.org/nill/codes/shingle_springs_miwok/" TargetMode="External"/><Relationship Id="rId97" Type="http://schemas.openxmlformats.org/officeDocument/2006/relationships/hyperlink" Target="http://www.narf.org/nill/codes/agua_caliente/The%20tribe%20has%20not%20given%20permission%20to%20share%20the%20full%20text%20of%20this%20document%20online.%20Please%20contact%20the%20library%20for%20more%20information%20and%20assistance." TargetMode="External"/><Relationship Id="rId7" Type="http://schemas.openxmlformats.org/officeDocument/2006/relationships/hyperlink" Target="http://www.srpmic-nsn.gov/government/ordinances/files/CodeOfOrdinances.pdf" TargetMode="External"/><Relationship Id="rId71" Type="http://schemas.openxmlformats.org/officeDocument/2006/relationships/hyperlink" Target="http://www.narf.org/nill/codes/redding/" TargetMode="External"/><Relationship Id="rId92" Type="http://schemas.openxmlformats.org/officeDocument/2006/relationships/hyperlink" Target="http://www.narf.org/nill/codes/yombacode/" TargetMode="External"/><Relationship Id="rId2" Type="http://schemas.openxmlformats.org/officeDocument/2006/relationships/hyperlink" Target="http://www.crit-nsn.gov/crit_contents/ordinances/" TargetMode="External"/><Relationship Id="rId29" Type="http://schemas.openxmlformats.org/officeDocument/2006/relationships/hyperlink" Target="http://www.narf.org/nill/codes/citizen_potawatomi_ok/" TargetMode="External"/><Relationship Id="rId24" Type="http://schemas.openxmlformats.org/officeDocument/2006/relationships/hyperlink" Target="http://www.ccthita.org/government/legislative/index.html" TargetMode="External"/><Relationship Id="rId40" Type="http://schemas.openxmlformats.org/officeDocument/2006/relationships/hyperlink" Target="http://www.narf.org/nill/codes/fort_belknap/" TargetMode="External"/><Relationship Id="rId45" Type="http://schemas.openxmlformats.org/officeDocument/2006/relationships/hyperlink" Target="http://www.ho-chunknation.com/media/20067/7hcc02_repatriated_items.pdf" TargetMode="External"/><Relationship Id="rId66" Type="http://schemas.openxmlformats.org/officeDocument/2006/relationships/hyperlink" Target="http://www.poncatribe-ne.org/Resource/General/LawOrderCode052015a.pdf" TargetMode="External"/><Relationship Id="rId87" Type="http://schemas.openxmlformats.org/officeDocument/2006/relationships/hyperlink" Target="http://www.narf.org/nill/codes/swinomishcode/21_1.pdf" TargetMode="External"/><Relationship Id="rId61" Type="http://schemas.openxmlformats.org/officeDocument/2006/relationships/hyperlink" Target="http://www.narf.org/nill/codes/northern_cheyenne/" TargetMode="External"/><Relationship Id="rId82" Type="http://schemas.openxmlformats.org/officeDocument/2006/relationships/hyperlink" Target="http://www.narf.org/nill/codes/squaxinisland/" TargetMode="External"/><Relationship Id="rId19" Type="http://schemas.openxmlformats.org/officeDocument/2006/relationships/hyperlink" Target="http://www.fptc.org/ccoj/title_32/title_32.html" TargetMode="External"/><Relationship Id="rId14" Type="http://schemas.openxmlformats.org/officeDocument/2006/relationships/hyperlink" Target="http://www.winnebagotribe.com/images/joomlart/corporate/tribe/court/tribalcode/2016-WTN-TRIBAL-CODE.pdf" TargetMode="External"/><Relationship Id="rId30" Type="http://schemas.openxmlformats.org/officeDocument/2006/relationships/hyperlink" Target="http://www.narf.org/nill/codes/colvillecode/" TargetMode="External"/><Relationship Id="rId35" Type="http://schemas.openxmlformats.org/officeDocument/2006/relationships/hyperlink" Target="http://www.narf.org/nill/codes/crow_montana/" TargetMode="External"/><Relationship Id="rId56" Type="http://schemas.openxmlformats.org/officeDocument/2006/relationships/hyperlink" Target="http://www.narf.org/nill/codes/mashantucket_pequot/" TargetMode="External"/><Relationship Id="rId77" Type="http://schemas.openxmlformats.org/officeDocument/2006/relationships/hyperlink" Target="http://www.narf.org/nill/codes/shoalwater_bay/" TargetMode="External"/><Relationship Id="rId100" Type="http://schemas.openxmlformats.org/officeDocument/2006/relationships/hyperlink" Target="http://www.snoqualmietribe.us/sites/default/files/cultural_resources_protection_act.stc_11.1_0.pdf" TargetMode="External"/><Relationship Id="rId8" Type="http://schemas.openxmlformats.org/officeDocument/2006/relationships/hyperlink" Target="http://www.saulttribe.com/government/tribal-code" TargetMode="External"/><Relationship Id="rId51" Type="http://schemas.openxmlformats.org/officeDocument/2006/relationships/hyperlink" Target="http://www.narf.org/nill/codes/lac_du_flambeau_chippewa/" TargetMode="External"/><Relationship Id="rId72" Type="http://schemas.openxmlformats.org/officeDocument/2006/relationships/hyperlink" Target="http://www.narf.org/nill/codes/rincon_luiseno/" TargetMode="External"/><Relationship Id="rId93" Type="http://schemas.openxmlformats.org/officeDocument/2006/relationships/hyperlink" Target="http://www.narf.org/nill/codes/ysletacode/" TargetMode="External"/><Relationship Id="rId98" Type="http://schemas.openxmlformats.org/officeDocument/2006/relationships/hyperlink" Target="http://www.fptc.org/ccoj/title_32/chapters/chapter3.pdf" TargetMode="External"/><Relationship Id="rId3" Type="http://schemas.openxmlformats.org/officeDocument/2006/relationships/hyperlink" Target="http://www.warmsprings.com/warmsprings/Tribal_Community/Tribal_Government/Current_Governing_Body/Tribal_Code_Boo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
  <sheetViews>
    <sheetView tabSelected="1" workbookViewId="0">
      <pane xSplit="3" ySplit="3" topLeftCell="D4" activePane="bottomRight" state="frozen"/>
      <selection pane="topRight" activeCell="C1" sqref="C1"/>
      <selection pane="bottomLeft" activeCell="A4" sqref="A4"/>
      <selection pane="bottomRight" activeCell="F3" sqref="F3"/>
    </sheetView>
  </sheetViews>
  <sheetFormatPr defaultColWidth="14.44140625" defaultRowHeight="15.75" customHeight="1"/>
  <cols>
    <col min="1" max="1" width="31.33203125" style="84" customWidth="1"/>
    <col min="2" max="2" width="31.33203125" style="1" customWidth="1"/>
    <col min="3" max="3" width="29.88671875" customWidth="1"/>
    <col min="4" max="4" width="24.88671875" style="1" customWidth="1"/>
    <col min="5" max="5" width="26.44140625" customWidth="1"/>
    <col min="6" max="6" width="32" customWidth="1"/>
    <col min="7" max="7" width="33.33203125" customWidth="1"/>
    <col min="8" max="8" width="39.33203125" style="3" customWidth="1"/>
    <col min="9" max="9" width="41.33203125" customWidth="1"/>
    <col min="10" max="10" width="22.88671875" customWidth="1"/>
    <col min="11" max="11" width="34.33203125" customWidth="1"/>
  </cols>
  <sheetData>
    <row r="1" spans="1:11" ht="50.1" customHeight="1">
      <c r="A1" s="22" t="s">
        <v>0</v>
      </c>
      <c r="B1" s="61" t="s">
        <v>146</v>
      </c>
      <c r="C1" s="85" t="s">
        <v>1</v>
      </c>
      <c r="D1" s="85"/>
      <c r="E1" s="85" t="s">
        <v>2</v>
      </c>
      <c r="F1" s="86"/>
      <c r="G1" s="22" t="s">
        <v>15</v>
      </c>
      <c r="H1" s="21" t="s">
        <v>16</v>
      </c>
      <c r="I1" s="23" t="s">
        <v>18</v>
      </c>
      <c r="J1" s="23" t="s">
        <v>20</v>
      </c>
      <c r="K1" s="21" t="s">
        <v>17</v>
      </c>
    </row>
    <row r="2" spans="1:11" ht="50.1" customHeight="1">
      <c r="A2" s="4" t="str">
        <f>HYPERLINK("http://www.tribal-institute.org/lists/codes.htm","Code Text Source (NOTE: Many of these links were broken; tribes with broken links or codes that were indexed but not publicly available have been omitted)")</f>
        <v>Code Text Source (NOTE: Many of these links were broken; tribes with broken links or codes that were indexed but not publicly available have been omitted)</v>
      </c>
      <c r="B2" s="4"/>
      <c r="C2" s="19" t="s">
        <v>3</v>
      </c>
      <c r="D2" s="19" t="s">
        <v>4</v>
      </c>
      <c r="E2" s="80" t="s">
        <v>3</v>
      </c>
      <c r="F2" s="19" t="s">
        <v>4</v>
      </c>
      <c r="G2" s="18"/>
      <c r="I2" s="6" t="s">
        <v>19</v>
      </c>
      <c r="J2" s="5" t="s">
        <v>21</v>
      </c>
      <c r="K2" s="24" t="s">
        <v>22</v>
      </c>
    </row>
    <row r="3" spans="1:11" ht="50.1" customHeight="1">
      <c r="A3" s="81" t="s">
        <v>147</v>
      </c>
      <c r="B3" s="81" t="s">
        <v>148</v>
      </c>
      <c r="C3" s="7"/>
      <c r="D3" s="7"/>
      <c r="E3" s="7"/>
      <c r="F3" s="10" t="s">
        <v>5</v>
      </c>
      <c r="G3" s="7"/>
      <c r="H3" s="3" t="s">
        <v>25</v>
      </c>
      <c r="I3" s="3" t="s">
        <v>25</v>
      </c>
      <c r="K3" s="1"/>
    </row>
    <row r="4" spans="1:11" ht="50.1" customHeight="1">
      <c r="A4" s="82" t="str">
        <f>HYPERLINK("http://www.tolc-nsn.org/tocode.htm","Tohono O'odham")</f>
        <v>Tohono O'odham</v>
      </c>
      <c r="B4" s="8"/>
      <c r="C4" s="4" t="s">
        <v>10</v>
      </c>
      <c r="D4" s="4"/>
      <c r="E4" s="7"/>
      <c r="F4" s="7"/>
      <c r="G4" s="7"/>
      <c r="H4" s="25" t="s">
        <v>25</v>
      </c>
      <c r="I4" s="3" t="s">
        <v>25</v>
      </c>
      <c r="J4" s="20" t="s">
        <v>23</v>
      </c>
      <c r="K4" s="25" t="s">
        <v>27</v>
      </c>
    </row>
    <row r="5" spans="1:11" ht="50.1" customHeight="1">
      <c r="A5" s="11" t="str">
        <f>HYPERLINK("http://www.northernarapaho.com/tribal_code","Northern Arapaho Tribe")</f>
        <v>Northern Arapaho Tribe</v>
      </c>
      <c r="B5" s="9"/>
      <c r="C5" s="10"/>
      <c r="D5" s="10"/>
      <c r="E5" s="11" t="s">
        <v>11</v>
      </c>
      <c r="F5" s="7"/>
      <c r="G5" s="26" t="s">
        <v>24</v>
      </c>
      <c r="H5" s="3" t="s">
        <v>25</v>
      </c>
      <c r="I5" s="3" t="s">
        <v>25</v>
      </c>
      <c r="J5" s="3" t="s">
        <v>23</v>
      </c>
      <c r="K5" s="27" t="s">
        <v>26</v>
      </c>
    </row>
    <row r="6" spans="1:11" ht="50.1" customHeight="1">
      <c r="A6" s="11" t="str">
        <f>HYPERLINK("http://www.narf.org/nill/codes/bishop_paiute/","Bishop Paiute Tribe")</f>
        <v>Bishop Paiute Tribe</v>
      </c>
      <c r="B6" s="9"/>
      <c r="C6" s="7"/>
      <c r="D6" s="7"/>
      <c r="E6" s="11" t="str">
        <f>HYPERLINK("http://www.bishoppaiutetribe.com/assets/ordinances/Tribal%20Records%20Ordinance.pdf","Tribal code about tribal records states that any tribal record containing a trade secret is by definition confidential.")</f>
        <v>Tribal code about tribal records states that any tribal record containing a trade secret is by definition confidential.</v>
      </c>
      <c r="F6" s="7"/>
      <c r="G6" s="7"/>
      <c r="H6" s="3" t="s">
        <v>25</v>
      </c>
      <c r="I6" s="3" t="s">
        <v>25</v>
      </c>
      <c r="K6" s="27" t="s">
        <v>26</v>
      </c>
    </row>
    <row r="7" spans="1:11" ht="50.1" customHeight="1">
      <c r="A7" s="11" t="str">
        <f>HYPERLINK("http://www.crit-nsn.gov/crit_contents/ordinances/","Colorado River Indian Tribes")</f>
        <v>Colorado River Indian Tribes</v>
      </c>
      <c r="B7" s="12"/>
      <c r="C7" s="13" t="str">
        <f>HYPERLINK("http://www.crit-nsn.gov/crit_contents/ordinances/Human-and-Cultural-Research-Code.pdf","Human and Cultural Resource Code: very comprehensive coverage of how research can be conducted on the reservation; states that the tribe retains .")</f>
        <v>Human and Cultural Resource Code: very comprehensive coverage of how research can be conducted on the reservation; states that the tribe retains .</v>
      </c>
      <c r="D7" s="13"/>
      <c r="E7" s="10"/>
      <c r="F7" s="14"/>
      <c r="G7" s="10" t="s">
        <v>28</v>
      </c>
      <c r="H7" s="3" t="s">
        <v>25</v>
      </c>
    </row>
    <row r="8" spans="1:11" ht="50.1" customHeight="1">
      <c r="A8" s="11" t="str">
        <f>HYPERLINK("http://www.coquilletribe.org/CoquilleTribalOrdinances.htm","Coquille Tribe")</f>
        <v>Coquille Tribe</v>
      </c>
      <c r="B8" s="12"/>
      <c r="C8" s="7"/>
      <c r="D8" s="7"/>
      <c r="E8" s="17" t="s">
        <v>12</v>
      </c>
      <c r="F8" s="18"/>
      <c r="G8" s="7"/>
    </row>
    <row r="9" spans="1:11" ht="50.1" customHeight="1">
      <c r="A9" s="11" t="str">
        <f>HYPERLINK("http://88e40d44ec63a58b8a49-298f012ea728efea7c302ad9a6f7bba0.r52.cf2.rackcdn.com/pdf-uploads/LAW-AND-ORDER-CODE_16.3.3.pdf","Kalispel Tribe")</f>
        <v>Kalispel Tribe</v>
      </c>
      <c r="B9" s="12"/>
      <c r="C9" s="16" t="s">
        <v>6</v>
      </c>
      <c r="D9" s="16"/>
      <c r="E9" s="7"/>
      <c r="F9" s="7"/>
      <c r="G9" s="7"/>
    </row>
    <row r="10" spans="1:11" ht="50.1" customHeight="1">
      <c r="A10" s="11" t="str">
        <f>HYPERLINK("http://www.ltbbodawa-nsn.gov/TribalCode.pdf","Little Traverse Bay Bands of Odawa Indians")</f>
        <v>Little Traverse Bay Bands of Odawa Indians</v>
      </c>
      <c r="B10" s="11"/>
      <c r="C10" s="16" t="s">
        <v>7</v>
      </c>
      <c r="D10" s="16"/>
      <c r="E10" s="7"/>
      <c r="F10" s="7"/>
      <c r="G10" s="15" t="s">
        <v>8</v>
      </c>
    </row>
    <row r="11" spans="1:11" ht="50.1" customHeight="1">
      <c r="A11" s="11" t="str">
        <f>HYPERLINK("http://www.narf.org/nill/codes/rosebudcode/","Rosebud Sioux Tribe")</f>
        <v>Rosebud Sioux Tribe</v>
      </c>
      <c r="B11" s="12"/>
      <c r="C11" s="17" t="s">
        <v>13</v>
      </c>
      <c r="D11" s="17"/>
      <c r="E11" s="18"/>
      <c r="F11" s="18"/>
      <c r="G11" s="15" t="s">
        <v>9</v>
      </c>
    </row>
    <row r="13" spans="1:11" ht="15.75" customHeight="1">
      <c r="A13" s="83"/>
      <c r="B13" s="2"/>
    </row>
  </sheetData>
  <mergeCells count="2">
    <mergeCell ref="E1:F1"/>
    <mergeCell ref="C1:D1"/>
  </mergeCells>
  <hyperlinks>
    <hyperlink ref="A2" r:id="rId1" display="http://www.tribal-institute.org/lists/codes.htm"/>
    <hyperlink ref="A3" r:id="rId2" display="https://www.municode.com/library/nc/cherokee_indians_eastern_band/codes/code_of_ordinances"/>
    <hyperlink ref="A4" r:id="rId3" display="http://www.tolc-nsn.org/tocode.htm"/>
    <hyperlink ref="C4" r:id="rId4"/>
    <hyperlink ref="A5" r:id="rId5" display="http://www.northernarapaho.com/tribal_code"/>
    <hyperlink ref="E5" r:id="rId6"/>
    <hyperlink ref="A6" r:id="rId7" display="http://www.narf.org/nill/codes/bishop_paiute/"/>
    <hyperlink ref="E6" r:id="rId8" display="http://www.bishoppaiutetribe.com/assets/ordinances/Tribal Records Ordinance.pdf"/>
    <hyperlink ref="A7" r:id="rId9" display="http://www.crit-nsn.gov/crit_contents/ordinances/"/>
    <hyperlink ref="C7" r:id="rId10" display="http://www.crit-nsn.gov/crit_contents/ordinances/Human-and-Cultural-Research-Code.pdf"/>
    <hyperlink ref="A8" r:id="rId11" display="http://www.coquilletribe.org/CoquilleTribalOrdinances.htm"/>
    <hyperlink ref="E8" r:id="rId12"/>
    <hyperlink ref="A9" r:id="rId13" display="http://88e40d44ec63a58b8a49-298f012ea728efea7c302ad9a6f7bba0.r52.cf2.rackcdn.com/pdf-uploads/LAW-AND-ORDER-CODE_16.3.3.pdf"/>
    <hyperlink ref="A10" r:id="rId14" display="http://www.ltbbodawa-nsn.gov/TribalCode.pdf"/>
    <hyperlink ref="A11" r:id="rId15" display="http://www.narf.org/nill/codes/rosebudcode/"/>
    <hyperlink ref="C11" r:id="rId16"/>
    <hyperlink ref="B3" r:id="rId17"/>
  </hyperlinks>
  <pageMargins left="0.7" right="0.7" top="0.75" bottom="0.75" header="0.3" footer="0.3"/>
  <pageSetup orientation="portrait" horizontalDpi="0" verticalDpi="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1"/>
  <sheetViews>
    <sheetView zoomScale="73" zoomScaleNormal="73" workbookViewId="0">
      <pane ySplit="1" topLeftCell="A88" activePane="bottomLeft" state="frozen"/>
      <selection pane="bottomLeft" activeCell="A94" sqref="A94"/>
    </sheetView>
  </sheetViews>
  <sheetFormatPr defaultColWidth="14.44140625" defaultRowHeight="15.75" customHeight="1"/>
  <cols>
    <col min="1" max="1" width="63.44140625" customWidth="1"/>
    <col min="2" max="2" width="56" style="20" customWidth="1"/>
    <col min="3" max="3" width="55.6640625" customWidth="1"/>
    <col min="4" max="4" width="41.109375" style="3" customWidth="1"/>
    <col min="5" max="5" width="46.33203125" style="20" customWidth="1"/>
    <col min="6" max="6" width="29.6640625" style="20" customWidth="1"/>
    <col min="7" max="7" width="37.33203125" style="20" customWidth="1"/>
    <col min="8" max="8" width="24.88671875" style="3" customWidth="1"/>
    <col min="9" max="9" width="30.88671875" customWidth="1"/>
    <col min="10" max="10" width="31.33203125" customWidth="1"/>
  </cols>
  <sheetData>
    <row r="1" spans="1:12" s="54" customFormat="1" ht="45" customHeight="1">
      <c r="A1" s="55" t="s">
        <v>14</v>
      </c>
      <c r="B1" s="34" t="s">
        <v>15</v>
      </c>
      <c r="C1" s="55" t="s">
        <v>16</v>
      </c>
      <c r="D1" s="34" t="s">
        <v>18</v>
      </c>
      <c r="E1" s="34" t="s">
        <v>30</v>
      </c>
      <c r="F1" s="34" t="s">
        <v>32</v>
      </c>
      <c r="G1" s="67" t="s">
        <v>29</v>
      </c>
      <c r="H1" s="34" t="s">
        <v>72</v>
      </c>
      <c r="I1" s="34" t="s">
        <v>56</v>
      </c>
      <c r="J1" s="73" t="s">
        <v>69</v>
      </c>
      <c r="K1" s="74"/>
      <c r="L1" s="74"/>
    </row>
    <row r="2" spans="1:12" ht="90" customHeight="1">
      <c r="A2" s="35" t="str">
        <f>HYPERLINK("http://www.chickasaw.net/Our-Nation/Government/Chickasaw-Code.aspx","Chickasaw Nation")</f>
        <v>Chickasaw Nation</v>
      </c>
      <c r="B2" s="36" t="s">
        <v>33</v>
      </c>
      <c r="C2" s="37" t="s">
        <v>25</v>
      </c>
      <c r="D2" s="37" t="s">
        <v>25</v>
      </c>
      <c r="E2" s="37" t="s">
        <v>31</v>
      </c>
      <c r="F2" s="37"/>
      <c r="G2" s="43" t="s">
        <v>36</v>
      </c>
      <c r="H2" s="41" t="s">
        <v>25</v>
      </c>
      <c r="I2" s="72"/>
      <c r="J2" s="72"/>
      <c r="K2" s="72"/>
      <c r="L2" s="72"/>
    </row>
    <row r="3" spans="1:12" ht="90" customHeight="1">
      <c r="A3" s="35" t="str">
        <f>HYPERLINK("http://www.crit-nsn.gov/crit_contents/ordinances/","Colorado River Indian Tribes")</f>
        <v>Colorado River Indian Tribes</v>
      </c>
      <c r="B3" s="40" t="s">
        <v>34</v>
      </c>
      <c r="C3" s="37" t="s">
        <v>25</v>
      </c>
      <c r="D3" s="40" t="s">
        <v>37</v>
      </c>
      <c r="E3" s="40" t="s">
        <v>31</v>
      </c>
      <c r="F3" s="37" t="s">
        <v>35</v>
      </c>
      <c r="G3" s="37"/>
      <c r="H3" s="41" t="s">
        <v>25</v>
      </c>
      <c r="I3" s="72"/>
      <c r="J3" s="72"/>
      <c r="K3" s="72"/>
      <c r="L3" s="72"/>
    </row>
    <row r="4" spans="1:12" ht="90" customHeight="1">
      <c r="A4" s="35" t="str">
        <f>HYPERLINK("http://www.warmsprings.com/warmsprings/Tribal_Community/Tribal_Government/Current_Governing_Body/Tribal_Code_Book/","Confederated Tribes of Warm Springs")</f>
        <v>Confederated Tribes of Warm Springs</v>
      </c>
      <c r="B4" s="37" t="s">
        <v>25</v>
      </c>
      <c r="C4" s="37" t="s">
        <v>25</v>
      </c>
      <c r="D4" s="37" t="s">
        <v>25</v>
      </c>
      <c r="E4" s="37" t="s">
        <v>25</v>
      </c>
      <c r="F4" s="37" t="s">
        <v>25</v>
      </c>
      <c r="G4" s="37" t="s">
        <v>25</v>
      </c>
      <c r="H4" s="41" t="s">
        <v>25</v>
      </c>
      <c r="I4" s="72"/>
      <c r="J4" s="72"/>
      <c r="K4" s="72"/>
      <c r="L4" s="72"/>
    </row>
    <row r="5" spans="1:12" ht="90" customHeight="1">
      <c r="A5" s="42" t="str">
        <f>HYPERLINK("http://www.narf.org/nill/codes/cooscode/","Confederated Tribes of the Coos, Lower Umpqua, and Siuslaw Indians")</f>
        <v>Confederated Tribes of the Coos, Lower Umpqua, and Siuslaw Indians</v>
      </c>
      <c r="B5" s="43" t="s">
        <v>38</v>
      </c>
      <c r="C5" s="37" t="s">
        <v>25</v>
      </c>
      <c r="D5" s="41" t="s">
        <v>25</v>
      </c>
      <c r="E5" s="37" t="s">
        <v>14</v>
      </c>
      <c r="F5" s="37" t="s">
        <v>35</v>
      </c>
      <c r="G5" s="44" t="s">
        <v>39</v>
      </c>
      <c r="H5" s="41" t="s">
        <v>25</v>
      </c>
      <c r="I5" s="72"/>
      <c r="J5" s="72"/>
      <c r="K5" s="72"/>
      <c r="L5" s="72"/>
    </row>
    <row r="6" spans="1:12" ht="90" customHeight="1">
      <c r="A6" s="35" t="str">
        <f>HYPERLINK("http://www.tribal-institute.org/download/August2012HopiCode.pdf","Hopi")</f>
        <v>Hopi</v>
      </c>
      <c r="B6" s="43" t="s">
        <v>40</v>
      </c>
      <c r="C6" s="37" t="s">
        <v>25</v>
      </c>
      <c r="D6" s="41" t="s">
        <v>25</v>
      </c>
      <c r="E6" s="37" t="s">
        <v>23</v>
      </c>
      <c r="F6" s="37" t="s">
        <v>25</v>
      </c>
      <c r="G6" s="37" t="s">
        <v>25</v>
      </c>
      <c r="H6" s="43" t="s">
        <v>41</v>
      </c>
      <c r="I6" s="72"/>
      <c r="J6" s="72"/>
      <c r="K6" s="72"/>
      <c r="L6" s="72"/>
    </row>
    <row r="7" spans="1:12" ht="90" hidden="1" customHeight="1">
      <c r="A7" s="35" t="str">
        <f>HYPERLINK("http://www.nezperce.org/~code/pdf%20convert%20files/12jan16%20Code%20with%20TOC%20%20.pdf","Nez Perce")</f>
        <v>Nez Perce</v>
      </c>
      <c r="B7" s="37"/>
      <c r="C7" s="37" t="s">
        <v>25</v>
      </c>
      <c r="D7" s="41"/>
      <c r="E7" s="37"/>
      <c r="F7" s="37"/>
      <c r="G7" s="37"/>
      <c r="H7" s="41"/>
      <c r="I7" s="72"/>
      <c r="J7" s="72"/>
      <c r="K7" s="72"/>
      <c r="L7" s="72"/>
    </row>
    <row r="8" spans="1:12" ht="90" customHeight="1">
      <c r="A8" s="45" t="str">
        <f>HYPERLINK("http://www.srpmic-nsn.gov/government/ordinances/files/CodeOfOrdinances.pdf","Salt River Pima-Maricopa Indian Community")</f>
        <v>Salt River Pima-Maricopa Indian Community</v>
      </c>
      <c r="B8" s="40" t="s">
        <v>42</v>
      </c>
      <c r="C8" s="37" t="s">
        <v>25</v>
      </c>
      <c r="D8" s="41" t="s">
        <v>25</v>
      </c>
      <c r="E8" s="37" t="s">
        <v>23</v>
      </c>
      <c r="F8" s="37" t="s">
        <v>35</v>
      </c>
      <c r="G8" s="37" t="s">
        <v>43</v>
      </c>
      <c r="H8" s="41" t="s">
        <v>25</v>
      </c>
      <c r="I8" s="72"/>
      <c r="J8" s="72"/>
      <c r="K8" s="72"/>
      <c r="L8" s="72"/>
    </row>
    <row r="9" spans="1:12" ht="90" customHeight="1">
      <c r="A9" s="45" t="str">
        <f>HYPERLINK("http://www.saulttribe.com/government/tribal-code","Sault Ste. Marie Tribe of Chippewa Indians")</f>
        <v>Sault Ste. Marie Tribe of Chippewa Indians</v>
      </c>
      <c r="B9" s="28" t="s">
        <v>25</v>
      </c>
      <c r="C9" s="32" t="s">
        <v>25</v>
      </c>
      <c r="D9" s="75" t="s">
        <v>25</v>
      </c>
      <c r="E9" s="32" t="s">
        <v>25</v>
      </c>
      <c r="F9" s="32" t="s">
        <v>25</v>
      </c>
      <c r="G9" s="32" t="s">
        <v>25</v>
      </c>
      <c r="H9" s="41" t="s">
        <v>25</v>
      </c>
      <c r="I9" s="72"/>
      <c r="J9" s="72"/>
      <c r="K9" s="72"/>
      <c r="L9" s="72"/>
    </row>
    <row r="10" spans="1:12" ht="90" customHeight="1">
      <c r="A10" s="35" t="str">
        <f>HYPERLINK("http://www.skokomish.org/SkokConstitution&amp;Codes/Codes/Contents.htm","Skokomish")</f>
        <v>Skokomish</v>
      </c>
      <c r="B10" s="29" t="s">
        <v>45</v>
      </c>
      <c r="C10" s="28"/>
      <c r="D10" s="75" t="s">
        <v>25</v>
      </c>
      <c r="E10" s="28"/>
      <c r="F10" s="31" t="s">
        <v>51</v>
      </c>
      <c r="G10" s="43" t="s">
        <v>52</v>
      </c>
      <c r="H10" s="41" t="s">
        <v>25</v>
      </c>
      <c r="I10" s="72"/>
      <c r="J10" s="72"/>
      <c r="K10" s="72"/>
      <c r="L10" s="72"/>
    </row>
    <row r="11" spans="1:12" ht="90" customHeight="1">
      <c r="A11" s="45" t="str">
        <f>HYPERLINK("http://www.mohican.com/ordinances/","Stockbridge-Munsee Community")</f>
        <v>Stockbridge-Munsee Community</v>
      </c>
      <c r="B11" s="30" t="s">
        <v>46</v>
      </c>
      <c r="C11" s="28"/>
      <c r="D11" s="75" t="s">
        <v>25</v>
      </c>
      <c r="E11" s="33" t="s">
        <v>48</v>
      </c>
      <c r="F11" s="53" t="s">
        <v>25</v>
      </c>
      <c r="G11" s="37" t="s">
        <v>25</v>
      </c>
      <c r="H11" s="41" t="s">
        <v>25</v>
      </c>
      <c r="I11" s="72"/>
      <c r="J11" s="72"/>
      <c r="K11" s="72"/>
      <c r="L11" s="72"/>
    </row>
    <row r="12" spans="1:12" ht="90" customHeight="1">
      <c r="A12" s="35" t="str">
        <f>HYPERLINK("http://www.codepublishing.com/WA/Tulalip/","Tulalip Tribes")</f>
        <v>Tulalip Tribes</v>
      </c>
      <c r="B12" s="28"/>
      <c r="C12" s="28"/>
      <c r="D12" s="75" t="s">
        <v>25</v>
      </c>
      <c r="E12" s="37" t="s">
        <v>25</v>
      </c>
      <c r="F12" s="37" t="s">
        <v>25</v>
      </c>
      <c r="G12" s="37" t="s">
        <v>25</v>
      </c>
      <c r="H12" s="41" t="s">
        <v>25</v>
      </c>
      <c r="I12" s="72"/>
      <c r="J12" s="72"/>
      <c r="K12" s="72"/>
      <c r="L12" s="72"/>
    </row>
    <row r="13" spans="1:12" ht="90" customHeight="1">
      <c r="A13" s="45" t="str">
        <f>HYPERLINK("http://tmbci.kkbold.com/government/?page_id=197","Turtle Mountian Band Of Chippewa Indians")</f>
        <v>Turtle Mountian Band Of Chippewa Indians</v>
      </c>
      <c r="B13" s="31" t="s">
        <v>47</v>
      </c>
      <c r="C13" s="28"/>
      <c r="D13" s="75" t="s">
        <v>25</v>
      </c>
      <c r="E13" s="34" t="s">
        <v>49</v>
      </c>
      <c r="F13" s="32" t="s">
        <v>25</v>
      </c>
      <c r="G13" s="37"/>
      <c r="H13" s="31" t="s">
        <v>54</v>
      </c>
      <c r="I13" s="72"/>
      <c r="J13" s="72"/>
      <c r="K13" s="72"/>
      <c r="L13" s="72"/>
    </row>
    <row r="14" spans="1:12" ht="90" customHeight="1">
      <c r="A14" s="45" t="str">
        <f>HYPERLINK("http://www.wmat.nsn.us/Legal/contents.html","White Mountain Apache")</f>
        <v>White Mountain Apache</v>
      </c>
      <c r="B14" s="31" t="s">
        <v>44</v>
      </c>
      <c r="C14" s="28"/>
      <c r="D14" s="75" t="s">
        <v>25</v>
      </c>
      <c r="E14" s="31" t="s">
        <v>50</v>
      </c>
      <c r="F14" s="53"/>
      <c r="G14" s="37" t="s">
        <v>53</v>
      </c>
      <c r="H14" s="53"/>
      <c r="I14" s="72"/>
      <c r="J14" s="72"/>
      <c r="K14" s="72"/>
      <c r="L14" s="72"/>
    </row>
    <row r="15" spans="1:12" ht="107.25" customHeight="1">
      <c r="A15" s="45" t="str">
        <f>HYPERLINK("http://www.winnebagotribe.com/images/joomlart/corporate/tribe/court/tribalcode/2016-WTN-TRIBAL-CODE.pdf","Winnebago Tribe")</f>
        <v>Winnebago Tribe</v>
      </c>
      <c r="B15" s="46" t="s">
        <v>60</v>
      </c>
      <c r="C15" s="37" t="s">
        <v>25</v>
      </c>
      <c r="D15" s="52" t="s">
        <v>55</v>
      </c>
      <c r="E15" s="57" t="s">
        <v>58</v>
      </c>
      <c r="F15" s="43" t="s">
        <v>59</v>
      </c>
      <c r="G15" s="43" t="s">
        <v>61</v>
      </c>
      <c r="H15" s="52" t="s">
        <v>57</v>
      </c>
      <c r="I15" s="56" t="s">
        <v>71</v>
      </c>
      <c r="J15" s="72"/>
      <c r="K15" s="72"/>
      <c r="L15" s="72"/>
    </row>
    <row r="16" spans="1:12" ht="90" customHeight="1">
      <c r="A16" s="35" t="str">
        <f>HYPERLINK("http://www.narf.org/nill/codes/absentee-shawnee/","Absentee-Shawnee")</f>
        <v>Absentee-Shawnee</v>
      </c>
      <c r="B16" s="76" t="s">
        <v>62</v>
      </c>
      <c r="C16" s="37" t="s">
        <v>25</v>
      </c>
      <c r="D16" s="37" t="s">
        <v>25</v>
      </c>
      <c r="E16" s="37" t="s">
        <v>63</v>
      </c>
      <c r="F16" s="37" t="s">
        <v>25</v>
      </c>
      <c r="G16" s="37" t="s">
        <v>25</v>
      </c>
      <c r="H16" s="41" t="s">
        <v>25</v>
      </c>
      <c r="I16" s="72"/>
      <c r="J16" s="72"/>
      <c r="K16" s="72"/>
      <c r="L16" s="72"/>
    </row>
    <row r="17" spans="1:12" ht="90" customHeight="1">
      <c r="A17" s="35" t="str">
        <f>HYPERLINK("http://www.narf.org/nill/codes/agua_caliente/","Agua Caliente")</f>
        <v>Agua Caliente</v>
      </c>
      <c r="B17" s="87" t="s">
        <v>64</v>
      </c>
      <c r="C17" s="87"/>
      <c r="D17" s="87"/>
      <c r="E17" s="87"/>
      <c r="F17" s="87"/>
      <c r="G17" s="87"/>
      <c r="H17" s="87"/>
      <c r="I17" s="87"/>
      <c r="J17" s="72"/>
      <c r="K17" s="72"/>
      <c r="L17" s="72"/>
    </row>
    <row r="18" spans="1:12" ht="90" customHeight="1">
      <c r="A18" s="35" t="str">
        <f>HYPERLINK("http://www.narf.org/nill/codes/ak-chin/","Ak-Chin")</f>
        <v>Ak-Chin</v>
      </c>
      <c r="B18" s="37" t="s">
        <v>25</v>
      </c>
      <c r="C18" s="37" t="s">
        <v>25</v>
      </c>
      <c r="D18" s="37" t="s">
        <v>25</v>
      </c>
      <c r="E18" s="43" t="s">
        <v>66</v>
      </c>
      <c r="F18" s="37" t="s">
        <v>25</v>
      </c>
      <c r="G18" s="43" t="s">
        <v>65</v>
      </c>
      <c r="H18" s="37" t="s">
        <v>25</v>
      </c>
      <c r="I18" s="72"/>
      <c r="J18" s="72"/>
      <c r="K18" s="72"/>
      <c r="L18" s="72"/>
    </row>
    <row r="19" spans="1:12" ht="90" customHeight="1">
      <c r="A19" s="35" t="str">
        <f>HYPERLINK("http://www.narf.org/nill/codes/apache_ok/","Apache Tribe of Oklahoma")</f>
        <v>Apache Tribe of Oklahoma</v>
      </c>
      <c r="B19" s="37" t="s">
        <v>25</v>
      </c>
      <c r="C19" s="37" t="s">
        <v>25</v>
      </c>
      <c r="D19" s="37" t="s">
        <v>25</v>
      </c>
      <c r="E19" s="37" t="s">
        <v>25</v>
      </c>
      <c r="F19" s="37" t="s">
        <v>25</v>
      </c>
      <c r="G19" s="37" t="s">
        <v>25</v>
      </c>
      <c r="H19" s="37" t="s">
        <v>25</v>
      </c>
      <c r="I19" s="72"/>
      <c r="J19" s="72"/>
      <c r="K19" s="72"/>
      <c r="L19" s="72"/>
    </row>
    <row r="20" spans="1:12" ht="90" customHeight="1">
      <c r="A20" s="35" t="str">
        <f>HYPERLINK("http://www.fptc.org/ccoj/title_32/title_32.html","Assiniboine and Sioux--Fort Peck Tribal Court")</f>
        <v>Assiniboine and Sioux--Fort Peck Tribal Court</v>
      </c>
      <c r="B20" s="58" t="s">
        <v>68</v>
      </c>
      <c r="C20" s="37" t="s">
        <v>25</v>
      </c>
      <c r="D20" s="41" t="s">
        <v>25</v>
      </c>
      <c r="E20" s="76" t="s">
        <v>73</v>
      </c>
      <c r="F20" s="43" t="s">
        <v>74</v>
      </c>
      <c r="G20" s="43" t="s">
        <v>67</v>
      </c>
      <c r="H20" s="41" t="s">
        <v>25</v>
      </c>
      <c r="I20" s="71" t="s">
        <v>144</v>
      </c>
      <c r="J20" s="36" t="s">
        <v>70</v>
      </c>
      <c r="K20" s="72"/>
      <c r="L20" s="72"/>
    </row>
    <row r="21" spans="1:12" ht="90" customHeight="1">
      <c r="A21" s="35" t="str">
        <f>HYPERLINK("http://www.badriver-nsn.gov/legislative/tribal-court-code","Bad River Band of the Lake Superior Tribe of Chippewa Indians")</f>
        <v>Bad River Band of the Lake Superior Tribe of Chippewa Indians</v>
      </c>
      <c r="B21" s="59" t="s">
        <v>75</v>
      </c>
      <c r="C21" s="37" t="s">
        <v>25</v>
      </c>
      <c r="D21" s="37" t="s">
        <v>25</v>
      </c>
      <c r="E21" s="37" t="s">
        <v>25</v>
      </c>
      <c r="F21" s="37" t="s">
        <v>25</v>
      </c>
      <c r="G21" s="43" t="s">
        <v>76</v>
      </c>
      <c r="H21" s="37" t="s">
        <v>25</v>
      </c>
      <c r="I21" s="72"/>
      <c r="J21" s="72"/>
      <c r="K21" s="72"/>
      <c r="L21" s="72"/>
    </row>
    <row r="22" spans="1:12" ht="90" customHeight="1">
      <c r="A22" s="45" t="str">
        <f>HYPERLINK("http://www.narf.org/nill/codes/baymillscode/","Bay Mills")</f>
        <v>Bay Mills</v>
      </c>
      <c r="B22" s="43" t="s">
        <v>77</v>
      </c>
      <c r="C22" s="37" t="s">
        <v>25</v>
      </c>
      <c r="D22" s="41" t="s">
        <v>25</v>
      </c>
      <c r="E22" s="43" t="s">
        <v>78</v>
      </c>
      <c r="F22" s="37" t="s">
        <v>25</v>
      </c>
      <c r="G22" s="65" t="s">
        <v>79</v>
      </c>
      <c r="H22" s="41" t="s">
        <v>25</v>
      </c>
      <c r="I22" s="72"/>
      <c r="J22" s="72"/>
      <c r="K22" s="72"/>
      <c r="L22" s="72"/>
    </row>
    <row r="23" spans="1:12" ht="90" customHeight="1">
      <c r="A23" s="35" t="str">
        <f>HYPERLINK("http://www.narf.org/nill/codes/blackfeetcode/","Blackfeet Nation")</f>
        <v>Blackfeet Nation</v>
      </c>
      <c r="B23" s="62" t="s">
        <v>81</v>
      </c>
      <c r="C23" s="37" t="s">
        <v>25</v>
      </c>
      <c r="D23" s="41" t="s">
        <v>25</v>
      </c>
      <c r="E23" s="37" t="s">
        <v>82</v>
      </c>
      <c r="F23" s="37" t="s">
        <v>25</v>
      </c>
      <c r="G23" s="43" t="s">
        <v>80</v>
      </c>
      <c r="H23" s="41"/>
      <c r="I23" s="63" t="s">
        <v>83</v>
      </c>
      <c r="J23" s="72"/>
      <c r="K23" s="72"/>
      <c r="L23" s="72"/>
    </row>
    <row r="24" spans="1:12" ht="90" customHeight="1">
      <c r="A24" s="45" t="str">
        <f>HYPERLINK("http://www.narf.org/nill/codes/bluelakecode/","Blue Lake Rancheira")</f>
        <v>Blue Lake Rancheira</v>
      </c>
      <c r="B24" s="37" t="s">
        <v>25</v>
      </c>
      <c r="C24" s="37" t="s">
        <v>25</v>
      </c>
      <c r="D24" s="37" t="s">
        <v>25</v>
      </c>
      <c r="E24" s="37" t="s">
        <v>25</v>
      </c>
      <c r="F24" s="37" t="s">
        <v>25</v>
      </c>
      <c r="G24" s="37" t="s">
        <v>25</v>
      </c>
      <c r="H24" s="37" t="s">
        <v>25</v>
      </c>
      <c r="I24" s="72"/>
      <c r="J24" s="72"/>
      <c r="K24" s="72"/>
      <c r="L24" s="72"/>
    </row>
    <row r="25" spans="1:12" ht="90" customHeight="1">
      <c r="A25" s="45" t="str">
        <f>HYPERLINK("http://www.ccthita.org/government/legislative/index.html","Central Council Tlingit and Haida Indian Tribes of Alaska")</f>
        <v>Central Council Tlingit and Haida Indian Tribes of Alaska</v>
      </c>
      <c r="B25" s="58" t="s">
        <v>84</v>
      </c>
      <c r="C25" s="37" t="s">
        <v>25</v>
      </c>
      <c r="D25" s="41" t="s">
        <v>25</v>
      </c>
      <c r="E25" s="37" t="s">
        <v>14</v>
      </c>
      <c r="F25" s="37" t="s">
        <v>25</v>
      </c>
      <c r="G25" s="43" t="s">
        <v>85</v>
      </c>
      <c r="H25" s="41" t="s">
        <v>25</v>
      </c>
      <c r="I25" s="60" t="s">
        <v>145</v>
      </c>
      <c r="J25" s="36" t="s">
        <v>87</v>
      </c>
      <c r="K25" s="72"/>
      <c r="L25" s="72"/>
    </row>
    <row r="26" spans="1:12" ht="90" customHeight="1">
      <c r="A26" s="48" t="str">
        <f>HYPERLINK("http://www.narf.org/nill/codes/cedarcode/","Cedarville Rancheira")</f>
        <v>Cedarville Rancheira</v>
      </c>
      <c r="B26" s="41" t="s">
        <v>25</v>
      </c>
      <c r="C26" s="37" t="s">
        <v>25</v>
      </c>
      <c r="D26" s="41" t="s">
        <v>25</v>
      </c>
      <c r="E26" s="41" t="s">
        <v>25</v>
      </c>
      <c r="F26" s="41" t="s">
        <v>25</v>
      </c>
      <c r="G26" s="37" t="s">
        <v>25</v>
      </c>
      <c r="H26" s="41" t="s">
        <v>25</v>
      </c>
      <c r="I26" s="41" t="s">
        <v>25</v>
      </c>
      <c r="J26" s="41" t="s">
        <v>25</v>
      </c>
      <c r="K26" s="72"/>
      <c r="L26" s="72"/>
    </row>
    <row r="27" spans="1:12" ht="90" customHeight="1">
      <c r="A27" s="45" t="str">
        <f>HYPERLINK("http://www.narf.org/nill/codes/chalkyitsik/","Chalkyitsik Village")</f>
        <v>Chalkyitsik Village</v>
      </c>
      <c r="B27" s="88" t="s">
        <v>88</v>
      </c>
      <c r="C27" s="88"/>
      <c r="D27" s="88"/>
      <c r="E27" s="88"/>
      <c r="F27" s="88"/>
      <c r="G27" s="88"/>
      <c r="H27" s="88"/>
      <c r="I27" s="88"/>
      <c r="J27" s="88"/>
      <c r="K27" s="72"/>
      <c r="L27" s="72"/>
    </row>
    <row r="28" spans="1:12" ht="90" customHeight="1">
      <c r="A28" s="45" t="str">
        <f>HYPERLINK("http://www.narf.org/nill/codes/cheyaracode/","Cheyenne-Arapaho Tribes of Oklahoma, Law and Order Code")</f>
        <v>Cheyenne-Arapaho Tribes of Oklahoma, Law and Order Code</v>
      </c>
      <c r="B28" s="49" t="s">
        <v>25</v>
      </c>
      <c r="C28" s="37" t="s">
        <v>25</v>
      </c>
      <c r="D28" s="49" t="s">
        <v>25</v>
      </c>
      <c r="E28" s="49" t="s">
        <v>25</v>
      </c>
      <c r="F28" s="49" t="s">
        <v>25</v>
      </c>
      <c r="G28" s="49" t="s">
        <v>25</v>
      </c>
      <c r="H28" s="49" t="s">
        <v>25</v>
      </c>
      <c r="I28" s="49" t="s">
        <v>25</v>
      </c>
      <c r="J28" s="49" t="s">
        <v>25</v>
      </c>
      <c r="K28" s="72"/>
      <c r="L28" s="72"/>
    </row>
    <row r="29" spans="1:12" ht="90" customHeight="1">
      <c r="A29" s="35" t="str">
        <f>HYPERLINK("http://www.chitimacha.gov/tribal-government/constitution-and-comprehensive-codes-justice","Chitimacha Tribe")</f>
        <v>Chitimacha Tribe</v>
      </c>
      <c r="B29" s="37" t="s">
        <v>25</v>
      </c>
      <c r="C29" s="37" t="s">
        <v>25</v>
      </c>
      <c r="D29" s="37" t="s">
        <v>25</v>
      </c>
      <c r="E29" s="37" t="s">
        <v>25</v>
      </c>
      <c r="F29" s="37" t="s">
        <v>25</v>
      </c>
      <c r="G29" s="37" t="s">
        <v>25</v>
      </c>
      <c r="H29" s="41"/>
      <c r="I29" s="72"/>
      <c r="J29" s="72"/>
      <c r="K29" s="72"/>
      <c r="L29" s="72"/>
    </row>
    <row r="30" spans="1:12" ht="90" customHeight="1">
      <c r="A30" s="35" t="str">
        <f>HYPERLINK("http://www.narf.org/nill/codes/citizen_potawatomi_ok/","Citizen Potawatomi")</f>
        <v>Citizen Potawatomi</v>
      </c>
      <c r="B30" s="37" t="s">
        <v>25</v>
      </c>
      <c r="C30" s="37" t="s">
        <v>25</v>
      </c>
      <c r="D30" s="37" t="s">
        <v>25</v>
      </c>
      <c r="E30" s="37" t="s">
        <v>25</v>
      </c>
      <c r="F30" s="37" t="s">
        <v>25</v>
      </c>
      <c r="G30" s="37" t="s">
        <v>25</v>
      </c>
      <c r="H30" s="37" t="s">
        <v>25</v>
      </c>
      <c r="I30" s="37" t="s">
        <v>25</v>
      </c>
      <c r="J30" s="37" t="s">
        <v>25</v>
      </c>
      <c r="K30" s="72"/>
      <c r="L30" s="72"/>
    </row>
    <row r="31" spans="1:12" ht="90" customHeight="1">
      <c r="A31" s="35" t="str">
        <f>HYPERLINK("http://www.narf.org/nill/codes/colvillecode/","Colville")</f>
        <v>Colville</v>
      </c>
      <c r="B31" s="64" t="s">
        <v>89</v>
      </c>
      <c r="C31" s="37" t="s">
        <v>25</v>
      </c>
      <c r="D31" s="37" t="s">
        <v>25</v>
      </c>
      <c r="E31" s="37" t="s">
        <v>14</v>
      </c>
      <c r="F31" s="36" t="s">
        <v>92</v>
      </c>
      <c r="G31" s="65" t="s">
        <v>90</v>
      </c>
      <c r="H31" s="66" t="s">
        <v>91</v>
      </c>
      <c r="I31" s="72"/>
      <c r="J31" s="72"/>
      <c r="K31" s="72"/>
      <c r="L31" s="72"/>
    </row>
    <row r="32" spans="1:12" ht="90" customHeight="1">
      <c r="A32" s="35" t="str">
        <f>HYPERLINK("http://www.narf.org/nill/codes/confederated_siletz/","Confederated Tribes of Siletz Indians of Oregon")</f>
        <v>Confederated Tribes of Siletz Indians of Oregon</v>
      </c>
      <c r="B32" s="64" t="s">
        <v>93</v>
      </c>
      <c r="C32" s="37" t="s">
        <v>25</v>
      </c>
      <c r="D32" s="43" t="s">
        <v>25</v>
      </c>
      <c r="E32" s="43" t="s">
        <v>94</v>
      </c>
      <c r="F32" s="64" t="s">
        <v>96</v>
      </c>
      <c r="G32" s="37" t="s">
        <v>25</v>
      </c>
      <c r="H32" s="41" t="s">
        <v>25</v>
      </c>
      <c r="I32" s="39" t="s">
        <v>25</v>
      </c>
      <c r="J32" s="66" t="s">
        <v>95</v>
      </c>
      <c r="K32" s="72"/>
      <c r="L32" s="72"/>
    </row>
    <row r="33" spans="1:12" s="68" customFormat="1" ht="90" customHeight="1">
      <c r="A33" s="69" t="str">
        <f>HYPERLINK("http://www.narf.org/nill/codes/confederated_umatilla/","Confederated Tribes of the Umatilla Indian Reservation")</f>
        <v>Confederated Tribes of the Umatilla Indian Reservation</v>
      </c>
      <c r="B33" s="70" t="s">
        <v>25</v>
      </c>
      <c r="C33" s="37" t="s">
        <v>25</v>
      </c>
      <c r="D33" s="37" t="s">
        <v>25</v>
      </c>
      <c r="E33" s="37" t="s">
        <v>25</v>
      </c>
      <c r="F33" s="37" t="s">
        <v>25</v>
      </c>
      <c r="G33" s="37" t="s">
        <v>25</v>
      </c>
      <c r="H33" s="37" t="s">
        <v>25</v>
      </c>
      <c r="I33" s="37" t="s">
        <v>25</v>
      </c>
      <c r="J33" s="37" t="s">
        <v>25</v>
      </c>
      <c r="K33" s="77"/>
      <c r="L33" s="77"/>
    </row>
    <row r="34" spans="1:12" ht="90" customHeight="1">
      <c r="A34" s="42" t="str">
        <f>HYPERLINK("http://www.narf.org/nill/codes/cooscode/","Confederated Tribes of the Coos, Lower Umpqua, and Siuslaw Indians")</f>
        <v>Confederated Tribes of the Coos, Lower Umpqua, and Siuslaw Indians</v>
      </c>
      <c r="B34" s="59" t="s">
        <v>97</v>
      </c>
      <c r="C34" s="37" t="s">
        <v>25</v>
      </c>
      <c r="D34" s="47" t="str">
        <f>HYPERLINK("http://www.narf.org/nill/codes/cooscode/1_1-10.pdf","Code governing research does not have any mention of IP rights related to the research.")</f>
        <v>Code governing research does not have any mention of IP rights related to the research.</v>
      </c>
      <c r="E34" s="37" t="s">
        <v>25</v>
      </c>
      <c r="F34" s="43" t="s">
        <v>98</v>
      </c>
      <c r="G34" s="37" t="s">
        <v>25</v>
      </c>
      <c r="H34" s="41" t="s">
        <v>25</v>
      </c>
      <c r="I34" s="72"/>
      <c r="J34" s="66" t="s">
        <v>99</v>
      </c>
      <c r="K34" s="72"/>
      <c r="L34" s="72"/>
    </row>
    <row r="35" spans="1:12" ht="90" customHeight="1">
      <c r="A35" s="35" t="str">
        <f>HYPERLINK("http://www.narf.org/nill/codes/coushatta/","Coushatta Tribe of Louisiana")</f>
        <v>Coushatta Tribe of Louisiana</v>
      </c>
      <c r="B35" s="37" t="s">
        <v>25</v>
      </c>
      <c r="C35" s="37" t="s">
        <v>25</v>
      </c>
      <c r="D35" s="37" t="s">
        <v>25</v>
      </c>
      <c r="E35" s="37" t="s">
        <v>25</v>
      </c>
      <c r="F35" s="37" t="s">
        <v>25</v>
      </c>
      <c r="G35" s="37" t="s">
        <v>25</v>
      </c>
      <c r="H35" s="37" t="s">
        <v>25</v>
      </c>
      <c r="I35" s="37" t="s">
        <v>25</v>
      </c>
      <c r="J35" s="37" t="s">
        <v>25</v>
      </c>
      <c r="K35" s="72"/>
      <c r="L35" s="72"/>
    </row>
    <row r="36" spans="1:12" ht="90" customHeight="1">
      <c r="A36" s="35" t="str">
        <f>HYPERLINK("http://www.narf.org/nill/codes/crow_montana/","Crow Tribe of Montana")</f>
        <v>Crow Tribe of Montana</v>
      </c>
      <c r="B36" s="37" t="s">
        <v>25</v>
      </c>
      <c r="C36" s="37" t="s">
        <v>25</v>
      </c>
      <c r="D36" s="37" t="s">
        <v>25</v>
      </c>
      <c r="E36" s="37" t="s">
        <v>25</v>
      </c>
      <c r="F36" s="37" t="s">
        <v>25</v>
      </c>
      <c r="G36" s="37" t="s">
        <v>25</v>
      </c>
      <c r="H36" s="37" t="s">
        <v>25</v>
      </c>
      <c r="I36" s="37" t="s">
        <v>25</v>
      </c>
      <c r="J36" s="37" t="s">
        <v>25</v>
      </c>
      <c r="K36" s="72"/>
      <c r="L36" s="72"/>
    </row>
    <row r="37" spans="1:12" ht="90" customHeight="1">
      <c r="A37" s="45" t="str">
        <f>HYPERLINK("http://www.narf.org/nill/codes/elkvalleycode/","Elk Valley Rancheria, California")</f>
        <v>Elk Valley Rancheria, California</v>
      </c>
      <c r="B37" s="37" t="s">
        <v>25</v>
      </c>
      <c r="C37" s="37" t="s">
        <v>25</v>
      </c>
      <c r="D37" s="37" t="s">
        <v>25</v>
      </c>
      <c r="E37" s="37" t="s">
        <v>25</v>
      </c>
      <c r="F37" s="37" t="s">
        <v>25</v>
      </c>
      <c r="G37" s="37" t="s">
        <v>25</v>
      </c>
      <c r="H37" s="37" t="s">
        <v>25</v>
      </c>
      <c r="I37" s="37" t="s">
        <v>25</v>
      </c>
      <c r="J37" s="37" t="s">
        <v>25</v>
      </c>
      <c r="K37" s="72"/>
      <c r="L37" s="72"/>
    </row>
    <row r="38" spans="1:12" ht="90" customHeight="1">
      <c r="A38" s="35" t="str">
        <f>HYPERLINK("http://www.narf.org/nill/codes/ely_shoshone/","Ely Shoshone")</f>
        <v>Ely Shoshone</v>
      </c>
      <c r="B38" s="37" t="s">
        <v>25</v>
      </c>
      <c r="C38" s="37" t="s">
        <v>25</v>
      </c>
      <c r="D38" s="37" t="s">
        <v>25</v>
      </c>
      <c r="E38" s="37" t="s">
        <v>25</v>
      </c>
      <c r="F38" s="37" t="s">
        <v>25</v>
      </c>
      <c r="G38" s="37" t="s">
        <v>25</v>
      </c>
      <c r="H38" s="37" t="s">
        <v>25</v>
      </c>
      <c r="I38" s="37" t="s">
        <v>25</v>
      </c>
      <c r="J38" s="37" t="s">
        <v>25</v>
      </c>
      <c r="K38" s="72"/>
      <c r="L38" s="72"/>
    </row>
    <row r="39" spans="1:12" ht="90" customHeight="1">
      <c r="A39" s="35" t="str">
        <f>HYPERLINK("http://www.narf.org/nill/codes/flandreau_santee_sioux/","Flandreau Santee Sioux")</f>
        <v>Flandreau Santee Sioux</v>
      </c>
      <c r="B39" s="37" t="s">
        <v>25</v>
      </c>
      <c r="C39" s="37" t="s">
        <v>25</v>
      </c>
      <c r="D39" s="37" t="s">
        <v>25</v>
      </c>
      <c r="E39" s="37" t="s">
        <v>25</v>
      </c>
      <c r="F39" s="37" t="s">
        <v>25</v>
      </c>
      <c r="G39" s="37" t="s">
        <v>25</v>
      </c>
      <c r="H39" s="37" t="s">
        <v>25</v>
      </c>
      <c r="I39" s="37" t="s">
        <v>25</v>
      </c>
      <c r="J39" s="37" t="s">
        <v>25</v>
      </c>
      <c r="K39" s="72"/>
      <c r="L39" s="72"/>
    </row>
    <row r="40" spans="1:12" ht="90" customHeight="1">
      <c r="A40" s="35" t="str">
        <f>HYPERLINK("http://www.narf.org/nill/codes/forest_county_potawatomi/","Forest County Potawatomi")</f>
        <v>Forest County Potawatomi</v>
      </c>
      <c r="B40" s="37" t="s">
        <v>25</v>
      </c>
      <c r="C40" s="37" t="s">
        <v>25</v>
      </c>
      <c r="D40" s="37" t="s">
        <v>25</v>
      </c>
      <c r="E40" s="37" t="s">
        <v>25</v>
      </c>
      <c r="F40" s="37" t="s">
        <v>25</v>
      </c>
      <c r="G40" s="37" t="s">
        <v>25</v>
      </c>
      <c r="H40" s="37" t="s">
        <v>25</v>
      </c>
      <c r="I40" s="37" t="s">
        <v>25</v>
      </c>
      <c r="J40" s="37" t="s">
        <v>25</v>
      </c>
      <c r="K40" s="72"/>
      <c r="L40" s="72"/>
    </row>
    <row r="41" spans="1:12" ht="90" customHeight="1">
      <c r="A41" s="42" t="str">
        <f>HYPERLINK("http://www.narf.org/nill/codes/fort_belknap/","Fort Belknap Indian Community of the Fort Belknap Reservation of Montana")</f>
        <v>Fort Belknap Indian Community of the Fort Belknap Reservation of Montana</v>
      </c>
      <c r="B41" s="37" t="s">
        <v>25</v>
      </c>
      <c r="C41" s="37" t="s">
        <v>25</v>
      </c>
      <c r="D41" s="37" t="s">
        <v>25</v>
      </c>
      <c r="E41" s="37" t="s">
        <v>25</v>
      </c>
      <c r="F41" s="37" t="s">
        <v>25</v>
      </c>
      <c r="G41" s="37" t="s">
        <v>25</v>
      </c>
      <c r="H41" s="37" t="s">
        <v>25</v>
      </c>
      <c r="I41" s="37" t="s">
        <v>25</v>
      </c>
      <c r="J41" s="37" t="s">
        <v>25</v>
      </c>
      <c r="K41" s="72"/>
      <c r="L41" s="72"/>
    </row>
    <row r="42" spans="1:12" ht="90" customHeight="1">
      <c r="A42" s="45" t="str">
        <f>HYPERLINK("http://www.narf.org/nill/codes/fort_mcdermitt/","Fort McDemitt Paiute and Shoshone Tribe, Nevada")</f>
        <v>Fort McDemitt Paiute and Shoshone Tribe, Nevada</v>
      </c>
      <c r="B42" s="37" t="s">
        <v>25</v>
      </c>
      <c r="C42" s="37" t="s">
        <v>25</v>
      </c>
      <c r="D42" s="37" t="s">
        <v>25</v>
      </c>
      <c r="E42" s="37" t="s">
        <v>25</v>
      </c>
      <c r="F42" s="37" t="s">
        <v>25</v>
      </c>
      <c r="G42" s="37" t="s">
        <v>25</v>
      </c>
      <c r="H42" s="37" t="s">
        <v>25</v>
      </c>
      <c r="I42" s="37" t="s">
        <v>25</v>
      </c>
      <c r="J42" s="37" t="s">
        <v>25</v>
      </c>
      <c r="K42" s="72"/>
      <c r="L42" s="72"/>
    </row>
    <row r="43" spans="1:12" ht="90" customHeight="1">
      <c r="A43" s="45" t="str">
        <f>HYPERLINK("http://www.narf.org/nill/codes/fort_mcdowell/","Fort McDowell Yavapai Community, Arizona")</f>
        <v>Fort McDowell Yavapai Community, Arizona</v>
      </c>
      <c r="B43" s="37" t="s">
        <v>25</v>
      </c>
      <c r="C43" s="37" t="s">
        <v>25</v>
      </c>
      <c r="D43" s="37" t="s">
        <v>25</v>
      </c>
      <c r="E43" s="37" t="s">
        <v>25</v>
      </c>
      <c r="F43" s="43" t="s">
        <v>100</v>
      </c>
      <c r="G43" s="37" t="s">
        <v>25</v>
      </c>
      <c r="H43" s="37" t="s">
        <v>25</v>
      </c>
      <c r="I43" s="37" t="s">
        <v>25</v>
      </c>
      <c r="J43" s="37" t="s">
        <v>25</v>
      </c>
      <c r="K43" s="72"/>
      <c r="L43" s="72"/>
    </row>
    <row r="44" spans="1:12" ht="90" customHeight="1">
      <c r="A44" s="45" t="str">
        <f>HYPERLINK("http://www.narf.org/nill/codes/grand_traverse/","Grand Traverse Band of Ottawa and Chippewa Indians, Michigan")</f>
        <v>Grand Traverse Band of Ottawa and Chippewa Indians, Michigan</v>
      </c>
      <c r="B44" s="64" t="s">
        <v>101</v>
      </c>
      <c r="C44" s="37" t="s">
        <v>25</v>
      </c>
      <c r="D44" s="41" t="s">
        <v>25</v>
      </c>
      <c r="E44" s="37" t="s">
        <v>14</v>
      </c>
      <c r="F44" s="37" t="s">
        <v>25</v>
      </c>
      <c r="G44" s="43" t="s">
        <v>102</v>
      </c>
      <c r="H44" s="37" t="s">
        <v>25</v>
      </c>
      <c r="I44" s="52" t="s">
        <v>103</v>
      </c>
      <c r="J44" s="72"/>
      <c r="K44" s="72"/>
      <c r="L44" s="72"/>
    </row>
    <row r="45" spans="1:12" ht="90" customHeight="1">
      <c r="A45" s="50" t="str">
        <f>HYPERLINK("http://www.ho-chunknation.com/government/legislature/codes-statutes/codes.aspx","Ho-Chunk Nation")</f>
        <v>Ho-Chunk Nation</v>
      </c>
      <c r="B45" s="43" t="s">
        <v>105</v>
      </c>
      <c r="C45" s="37" t="s">
        <v>25</v>
      </c>
      <c r="D45" s="41" t="s">
        <v>25</v>
      </c>
      <c r="E45" s="37" t="s">
        <v>25</v>
      </c>
      <c r="F45" s="37" t="s">
        <v>25</v>
      </c>
      <c r="G45" s="37" t="s">
        <v>25</v>
      </c>
      <c r="H45" s="37" t="s">
        <v>25</v>
      </c>
      <c r="I45" s="47" t="str">
        <f>HYPERLINK("http://www.ho-chunknation.com/media/20067/7hcc02_repatriated_items.pdf","Title 7 states that violators are subject to Ho-Chunk law and Wisconsin law, but this section of the code is only relevant with respect to repatriation of physical cultural property")</f>
        <v>Title 7 states that violators are subject to Ho-Chunk law and Wisconsin law, but this section of the code is only relevant with respect to repatriation of physical cultural property</v>
      </c>
      <c r="J45" s="43" t="s">
        <v>104</v>
      </c>
      <c r="K45" s="72"/>
      <c r="L45" s="72"/>
    </row>
    <row r="46" spans="1:12" ht="90" customHeight="1">
      <c r="A46" s="35" t="str">
        <f>HYPERLINK("http://www.narf.org/nill/codes/hoh/","Hoh Indian Tribe")</f>
        <v>Hoh Indian Tribe</v>
      </c>
      <c r="B46" s="41" t="s">
        <v>25</v>
      </c>
      <c r="C46" s="41" t="s">
        <v>25</v>
      </c>
      <c r="D46" s="41" t="s">
        <v>25</v>
      </c>
      <c r="E46" s="41" t="s">
        <v>25</v>
      </c>
      <c r="F46" s="41" t="s">
        <v>25</v>
      </c>
      <c r="G46" s="41" t="s">
        <v>25</v>
      </c>
      <c r="H46" s="41" t="s">
        <v>25</v>
      </c>
      <c r="I46" s="41" t="s">
        <v>25</v>
      </c>
      <c r="J46" s="41" t="s">
        <v>25</v>
      </c>
      <c r="K46" s="72"/>
      <c r="L46" s="72"/>
    </row>
    <row r="47" spans="1:12" ht="90" customHeight="1">
      <c r="A47" s="35" t="str">
        <f>HYPERLINK("https://www.hoopa-nsn.gov/tribal-documents-2","Hoopa Valley Tribe")</f>
        <v>Hoopa Valley Tribe</v>
      </c>
      <c r="B47" s="43" t="s">
        <v>106</v>
      </c>
      <c r="C47" s="37" t="s">
        <v>25</v>
      </c>
      <c r="D47" s="41" t="s">
        <v>25</v>
      </c>
      <c r="E47" s="37" t="s">
        <v>14</v>
      </c>
      <c r="F47" s="41" t="s">
        <v>25</v>
      </c>
      <c r="G47" s="43" t="s">
        <v>107</v>
      </c>
      <c r="H47" s="41" t="s">
        <v>25</v>
      </c>
      <c r="I47" s="41" t="s">
        <v>25</v>
      </c>
      <c r="J47" s="41" t="s">
        <v>25</v>
      </c>
      <c r="K47" s="72"/>
      <c r="L47" s="72"/>
    </row>
    <row r="48" spans="1:12" ht="90" customHeight="1">
      <c r="A48" s="45" t="str">
        <f>HYPERLINK("http://www.narf.org/nill/codes/hopicode/","Hopi Indian Tribe")</f>
        <v>Hopi Indian Tribe</v>
      </c>
      <c r="B48" s="41" t="s">
        <v>25</v>
      </c>
      <c r="C48" s="41" t="s">
        <v>25</v>
      </c>
      <c r="D48" s="41" t="s">
        <v>25</v>
      </c>
      <c r="E48" s="41" t="s">
        <v>25</v>
      </c>
      <c r="F48" s="41" t="s">
        <v>25</v>
      </c>
      <c r="G48" s="41" t="s">
        <v>25</v>
      </c>
      <c r="H48" s="41" t="s">
        <v>25</v>
      </c>
      <c r="I48" s="41" t="s">
        <v>25</v>
      </c>
      <c r="J48" s="41" t="s">
        <v>25</v>
      </c>
      <c r="K48" s="72"/>
      <c r="L48" s="72"/>
    </row>
    <row r="49" spans="1:12" ht="90" customHeight="1">
      <c r="A49" s="45" t="str">
        <f>HYPERLINK("http://www.narf.org/nill/codes/hopland_pomo/","Hopland Band of Pomo Indians, California")</f>
        <v>Hopland Band of Pomo Indians, California</v>
      </c>
      <c r="B49" s="41" t="s">
        <v>25</v>
      </c>
      <c r="C49" s="41" t="s">
        <v>25</v>
      </c>
      <c r="D49" s="41" t="s">
        <v>25</v>
      </c>
      <c r="E49" s="41" t="s">
        <v>25</v>
      </c>
      <c r="F49" s="41" t="s">
        <v>25</v>
      </c>
      <c r="G49" s="41" t="s">
        <v>25</v>
      </c>
      <c r="H49" s="41" t="s">
        <v>25</v>
      </c>
      <c r="I49" s="52" t="s">
        <v>108</v>
      </c>
      <c r="J49" s="41" t="s">
        <v>25</v>
      </c>
      <c r="K49" s="72"/>
      <c r="L49" s="72"/>
    </row>
    <row r="50" spans="1:12" ht="90" customHeight="1">
      <c r="A50" s="45" t="str">
        <f>HYPERLINK("http://www.jamestowntribe.org/govdocs/gov_code.htm","Jamestown S'Klallam Tribe")</f>
        <v>Jamestown S'Klallam Tribe</v>
      </c>
      <c r="B50" s="43" t="s">
        <v>109</v>
      </c>
      <c r="C50" s="37" t="s">
        <v>25</v>
      </c>
      <c r="D50" s="41" t="s">
        <v>25</v>
      </c>
      <c r="E50" s="41" t="s">
        <v>25</v>
      </c>
      <c r="F50" s="41" t="s">
        <v>25</v>
      </c>
      <c r="G50" s="38" t="s">
        <v>110</v>
      </c>
      <c r="H50" s="41" t="s">
        <v>25</v>
      </c>
      <c r="I50" s="41" t="s">
        <v>25</v>
      </c>
      <c r="J50" s="41" t="s">
        <v>25</v>
      </c>
      <c r="K50" s="72"/>
      <c r="L50" s="72"/>
    </row>
    <row r="51" spans="1:12" ht="90" customHeight="1">
      <c r="A51" s="42" t="str">
        <f>HYPERLINK("http://www.narf.org/nill/codes/lac_du_flambeau_chippewa/","Lac du Flambeau Band of Lake Superior Chippewa Indians of Wisconsin")</f>
        <v>Lac du Flambeau Band of Lake Superior Chippewa Indians of Wisconsin</v>
      </c>
      <c r="B51" s="36" t="s">
        <v>111</v>
      </c>
      <c r="C51" s="37" t="s">
        <v>25</v>
      </c>
      <c r="D51" s="41" t="s">
        <v>25</v>
      </c>
      <c r="E51" s="41" t="s">
        <v>25</v>
      </c>
      <c r="F51" s="41" t="s">
        <v>25</v>
      </c>
      <c r="G51" s="41" t="s">
        <v>25</v>
      </c>
      <c r="H51" s="52" t="s">
        <v>112</v>
      </c>
      <c r="I51" s="41" t="s">
        <v>25</v>
      </c>
      <c r="J51" s="36" t="s">
        <v>112</v>
      </c>
      <c r="K51" s="72"/>
      <c r="L51" s="72"/>
    </row>
    <row r="52" spans="1:12" ht="90" customHeight="1">
      <c r="A52" s="35" t="str">
        <f>HYPERLINK("http://www.narf.org/nill/codes/little_river_band/","Little River Band of Ottawa Indians")</f>
        <v>Little River Band of Ottawa Indians</v>
      </c>
      <c r="B52" s="43" t="s">
        <v>113</v>
      </c>
      <c r="C52" s="37" t="s">
        <v>25</v>
      </c>
      <c r="D52" s="41" t="s">
        <v>25</v>
      </c>
      <c r="E52" s="64" t="s">
        <v>116</v>
      </c>
      <c r="F52" s="43" t="s">
        <v>115</v>
      </c>
      <c r="G52" s="37" t="s">
        <v>25</v>
      </c>
      <c r="H52" s="37" t="s">
        <v>25</v>
      </c>
      <c r="I52" s="37" t="s">
        <v>25</v>
      </c>
      <c r="J52" s="36" t="s">
        <v>114</v>
      </c>
      <c r="K52" s="72"/>
      <c r="L52" s="72"/>
    </row>
    <row r="53" spans="1:12" ht="90" customHeight="1">
      <c r="A53" s="35" t="str">
        <f>HYPERLINK("http://www.narf.org/nill/codes/lower_sioux/","Lower Sioux Indian Community in Minnesota")</f>
        <v>Lower Sioux Indian Community in Minnesota</v>
      </c>
      <c r="B53" s="41" t="s">
        <v>25</v>
      </c>
      <c r="C53" s="41" t="s">
        <v>25</v>
      </c>
      <c r="D53" s="41" t="s">
        <v>25</v>
      </c>
      <c r="E53" s="41" t="s">
        <v>25</v>
      </c>
      <c r="F53" s="41" t="s">
        <v>25</v>
      </c>
      <c r="G53" s="41" t="s">
        <v>25</v>
      </c>
      <c r="H53" s="41" t="s">
        <v>25</v>
      </c>
      <c r="I53" s="41" t="s">
        <v>25</v>
      </c>
      <c r="J53" s="41" t="s">
        <v>25</v>
      </c>
      <c r="K53" s="72"/>
      <c r="L53" s="72"/>
    </row>
    <row r="54" spans="1:12" ht="90" customHeight="1">
      <c r="A54" s="35" t="str">
        <f>HYPERLINK("http://www.narf.org/nill/codes/lummi/","Lummi Tribe")</f>
        <v>Lummi Tribe</v>
      </c>
      <c r="B54" s="36" t="s">
        <v>117</v>
      </c>
      <c r="C54" s="37" t="s">
        <v>25</v>
      </c>
      <c r="D54" s="41" t="s">
        <v>25</v>
      </c>
      <c r="E54" s="41" t="s">
        <v>25</v>
      </c>
      <c r="F54" s="41" t="s">
        <v>25</v>
      </c>
      <c r="G54" s="41" t="s">
        <v>25</v>
      </c>
      <c r="H54" s="36" t="s">
        <v>118</v>
      </c>
      <c r="I54" s="41" t="s">
        <v>25</v>
      </c>
      <c r="J54" s="36" t="s">
        <v>119</v>
      </c>
      <c r="K54" s="72"/>
      <c r="L54" s="72"/>
    </row>
    <row r="55" spans="1:12" ht="90" customHeight="1">
      <c r="A55" s="35" t="str">
        <f>HYPERLINK("http://www.narf.org/nill/codes/makahcode/","Makah Nation")</f>
        <v>Makah Nation</v>
      </c>
      <c r="B55" s="41" t="s">
        <v>25</v>
      </c>
      <c r="C55" s="41" t="s">
        <v>25</v>
      </c>
      <c r="D55" s="41" t="s">
        <v>25</v>
      </c>
      <c r="E55" s="41" t="s">
        <v>25</v>
      </c>
      <c r="F55" s="41" t="s">
        <v>25</v>
      </c>
      <c r="G55" s="41" t="s">
        <v>25</v>
      </c>
      <c r="H55" s="41" t="s">
        <v>25</v>
      </c>
      <c r="I55" s="41" t="s">
        <v>25</v>
      </c>
      <c r="J55" s="41" t="s">
        <v>25</v>
      </c>
      <c r="K55" s="72"/>
      <c r="L55" s="72"/>
    </row>
    <row r="56" spans="1:12" ht="90" customHeight="1">
      <c r="A56" s="45" t="str">
        <f>HYPERLINK("http://www.narf.org/nill/codes/mashantucket_pequot/","Mashantucket Pequot")</f>
        <v>Mashantucket Pequot</v>
      </c>
      <c r="B56" s="41" t="s">
        <v>25</v>
      </c>
      <c r="C56" s="41" t="s">
        <v>25</v>
      </c>
      <c r="D56" s="41" t="s">
        <v>25</v>
      </c>
      <c r="E56" s="41" t="s">
        <v>25</v>
      </c>
      <c r="F56" s="41" t="s">
        <v>25</v>
      </c>
      <c r="G56" s="41" t="s">
        <v>25</v>
      </c>
      <c r="H56" s="41" t="s">
        <v>25</v>
      </c>
      <c r="I56" s="41" t="s">
        <v>25</v>
      </c>
      <c r="J56" s="41" t="s">
        <v>25</v>
      </c>
      <c r="K56" s="72"/>
      <c r="L56" s="72"/>
    </row>
    <row r="57" spans="1:12" s="39" customFormat="1" ht="90" customHeight="1">
      <c r="A57" s="35" t="str">
        <f>HYPERLINK("http://www.narf.org/nill/codes/mille_lacs_band/","Mille Lacs Band")</f>
        <v>Mille Lacs Band</v>
      </c>
      <c r="B57" s="36" t="s">
        <v>120</v>
      </c>
      <c r="C57" s="37" t="s">
        <v>25</v>
      </c>
      <c r="D57" s="41" t="s">
        <v>25</v>
      </c>
      <c r="E57" s="41" t="s">
        <v>25</v>
      </c>
      <c r="F57" s="36" t="s">
        <v>123</v>
      </c>
      <c r="G57" s="36" t="s">
        <v>121</v>
      </c>
      <c r="H57" s="36" t="s">
        <v>122</v>
      </c>
      <c r="I57" s="41" t="s">
        <v>25</v>
      </c>
      <c r="J57" s="51" t="str">
        <f>HYPERLINK("http://www.millelacsband.com/pdf/StatutesTitle10.pdf","Title 10: Cultural Resources")</f>
        <v>Title 10: Cultural Resources</v>
      </c>
    </row>
    <row r="58" spans="1:12" ht="90" customHeight="1">
      <c r="A58" s="35" t="str">
        <f>HYPERLINK("http://www.narf.org/nill/codes/mississippichoctaw/","Mississippi Band of Choctaw Indians")</f>
        <v>Mississippi Band of Choctaw Indians</v>
      </c>
      <c r="B58" s="41" t="s">
        <v>25</v>
      </c>
      <c r="C58" s="41" t="s">
        <v>25</v>
      </c>
      <c r="D58" s="41" t="s">
        <v>25</v>
      </c>
      <c r="E58" s="41" t="s">
        <v>25</v>
      </c>
      <c r="F58" s="41" t="s">
        <v>25</v>
      </c>
      <c r="G58" s="41" t="s">
        <v>25</v>
      </c>
      <c r="H58" s="41" t="s">
        <v>25</v>
      </c>
      <c r="I58" s="41" t="s">
        <v>25</v>
      </c>
      <c r="J58" s="41" t="s">
        <v>25</v>
      </c>
      <c r="K58" s="72"/>
      <c r="L58" s="72"/>
    </row>
    <row r="59" spans="1:12" ht="90" customHeight="1">
      <c r="A59" s="35" t="str">
        <f>HYPERLINK("http://www.narf.org/nill/codes/nisqually/","Nisqually Indian Tribe")</f>
        <v>Nisqually Indian Tribe</v>
      </c>
      <c r="B59" s="41" t="s">
        <v>25</v>
      </c>
      <c r="C59" s="41" t="s">
        <v>25</v>
      </c>
      <c r="D59" s="41" t="s">
        <v>25</v>
      </c>
      <c r="E59" s="41" t="s">
        <v>25</v>
      </c>
      <c r="F59" s="41" t="s">
        <v>25</v>
      </c>
      <c r="G59" s="41" t="s">
        <v>25</v>
      </c>
      <c r="H59" s="41" t="s">
        <v>25</v>
      </c>
      <c r="I59" s="41" t="s">
        <v>25</v>
      </c>
      <c r="J59" s="36" t="s">
        <v>124</v>
      </c>
      <c r="K59" s="72"/>
      <c r="L59" s="72"/>
    </row>
    <row r="60" spans="1:12" ht="90" customHeight="1">
      <c r="A60" s="35" t="str">
        <f>HYPERLINK("http://www.narf.org/nill/codes/northern_cheyenne/","Northern Cheyenne Tribe")</f>
        <v>Northern Cheyenne Tribe</v>
      </c>
      <c r="B60" s="41" t="s">
        <v>25</v>
      </c>
      <c r="C60" s="41" t="s">
        <v>25</v>
      </c>
      <c r="D60" s="41" t="s">
        <v>25</v>
      </c>
      <c r="E60" s="41" t="s">
        <v>25</v>
      </c>
      <c r="F60" s="41" t="s">
        <v>25</v>
      </c>
      <c r="G60" s="41" t="s">
        <v>25</v>
      </c>
      <c r="H60" s="41" t="s">
        <v>25</v>
      </c>
      <c r="I60" s="41" t="s">
        <v>25</v>
      </c>
      <c r="J60" s="41" t="s">
        <v>25</v>
      </c>
      <c r="K60" s="72"/>
      <c r="L60" s="72"/>
    </row>
    <row r="61" spans="1:12" ht="90" customHeight="1">
      <c r="A61" s="45" t="str">
        <f>HYPERLINK("http://www.narf.org/nill/codes/nottawaseppi/","Nottawaseppi Huron Band of Potawatomi")</f>
        <v>Nottawaseppi Huron Band of Potawatomi</v>
      </c>
      <c r="B61" s="41" t="s">
        <v>25</v>
      </c>
      <c r="C61" s="41" t="s">
        <v>25</v>
      </c>
      <c r="D61" s="41" t="s">
        <v>25</v>
      </c>
      <c r="E61" s="41" t="s">
        <v>25</v>
      </c>
      <c r="F61" s="41" t="s">
        <v>25</v>
      </c>
      <c r="G61" s="41" t="s">
        <v>25</v>
      </c>
      <c r="H61" s="41" t="s">
        <v>25</v>
      </c>
      <c r="I61" s="41" t="s">
        <v>25</v>
      </c>
      <c r="J61" s="41" t="s">
        <v>25</v>
      </c>
      <c r="K61" s="72"/>
      <c r="L61" s="72"/>
    </row>
    <row r="62" spans="1:12" ht="90" customHeight="1">
      <c r="A62" s="35" t="str">
        <f>HYPERLINK("http://www.narf.org/nill/codes/oglala_sioux/","Oglala Sioux Tribe")</f>
        <v>Oglala Sioux Tribe</v>
      </c>
      <c r="B62" s="41" t="s">
        <v>25</v>
      </c>
      <c r="C62" s="41" t="s">
        <v>25</v>
      </c>
      <c r="D62" s="41" t="s">
        <v>25</v>
      </c>
      <c r="E62" s="41" t="s">
        <v>25</v>
      </c>
      <c r="F62" s="41" t="s">
        <v>25</v>
      </c>
      <c r="G62" s="41" t="s">
        <v>25</v>
      </c>
      <c r="H62" s="41" t="s">
        <v>25</v>
      </c>
      <c r="I62" s="41" t="s">
        <v>25</v>
      </c>
      <c r="J62" s="41" t="s">
        <v>25</v>
      </c>
      <c r="K62" s="72"/>
      <c r="L62" s="72"/>
    </row>
    <row r="63" spans="1:12" ht="90" customHeight="1">
      <c r="A63" s="35" t="str">
        <f>HYPERLINK("http://www.narf.org/nill/codes/pawneecode/","Pawnee Tribe of Oklahoma")</f>
        <v>Pawnee Tribe of Oklahoma</v>
      </c>
      <c r="B63" s="41" t="s">
        <v>25</v>
      </c>
      <c r="C63" s="41" t="s">
        <v>25</v>
      </c>
      <c r="D63" s="41" t="s">
        <v>25</v>
      </c>
      <c r="E63" s="41" t="s">
        <v>25</v>
      </c>
      <c r="F63" s="41" t="s">
        <v>25</v>
      </c>
      <c r="G63" s="41" t="s">
        <v>25</v>
      </c>
      <c r="H63" s="41" t="s">
        <v>25</v>
      </c>
      <c r="I63" s="41" t="s">
        <v>25</v>
      </c>
      <c r="J63" s="41" t="s">
        <v>25</v>
      </c>
      <c r="K63" s="72"/>
      <c r="L63" s="72"/>
    </row>
    <row r="64" spans="1:12" ht="90" customHeight="1">
      <c r="A64" s="35" t="str">
        <f>HYPERLINK("http://www.narf.org/nill/codes/pitrivercode/","Pit River Tribe of California")</f>
        <v>Pit River Tribe of California</v>
      </c>
      <c r="B64" s="41" t="s">
        <v>25</v>
      </c>
      <c r="C64" s="41" t="s">
        <v>25</v>
      </c>
      <c r="D64" s="41" t="s">
        <v>25</v>
      </c>
      <c r="E64" s="41" t="s">
        <v>25</v>
      </c>
      <c r="F64" s="41" t="s">
        <v>25</v>
      </c>
      <c r="G64" s="41" t="s">
        <v>25</v>
      </c>
      <c r="H64" s="41" t="s">
        <v>25</v>
      </c>
      <c r="I64" s="41" t="s">
        <v>25</v>
      </c>
      <c r="J64" s="41" t="s">
        <v>25</v>
      </c>
      <c r="K64" s="72"/>
      <c r="L64" s="72"/>
    </row>
    <row r="65" spans="1:12" ht="90" customHeight="1">
      <c r="A65" s="35" t="str">
        <f>HYPERLINK("http://www.poncatribe-ne.org/Resource/General/LawOrderCode052015a.pdf","Ponca Tribe of Nebraska")</f>
        <v>Ponca Tribe of Nebraska</v>
      </c>
      <c r="B65" s="41" t="s">
        <v>25</v>
      </c>
      <c r="C65" s="41" t="s">
        <v>25</v>
      </c>
      <c r="D65" s="41" t="s">
        <v>25</v>
      </c>
      <c r="E65" s="41" t="s">
        <v>25</v>
      </c>
      <c r="F65" s="41" t="s">
        <v>25</v>
      </c>
      <c r="G65" s="41" t="s">
        <v>25</v>
      </c>
      <c r="H65" s="41" t="s">
        <v>25</v>
      </c>
      <c r="I65" s="41" t="s">
        <v>25</v>
      </c>
      <c r="J65" s="41" t="s">
        <v>25</v>
      </c>
      <c r="K65" s="72"/>
      <c r="L65" s="72"/>
    </row>
    <row r="66" spans="1:12" ht="90" customHeight="1">
      <c r="A66" s="35" t="str">
        <f>HYPERLINK("http://www.narf.org/nill/codes/prairie_band_potawatomi/","Prairie Band Potawatomi")</f>
        <v>Prairie Band Potawatomi</v>
      </c>
      <c r="B66" s="41" t="s">
        <v>25</v>
      </c>
      <c r="C66" s="41" t="s">
        <v>25</v>
      </c>
      <c r="D66" s="41" t="s">
        <v>25</v>
      </c>
      <c r="E66" s="41" t="s">
        <v>25</v>
      </c>
      <c r="F66" s="41" t="s">
        <v>25</v>
      </c>
      <c r="G66" s="41" t="s">
        <v>25</v>
      </c>
      <c r="H66" s="41" t="s">
        <v>25</v>
      </c>
      <c r="I66" s="41" t="s">
        <v>25</v>
      </c>
      <c r="J66" s="41" t="s">
        <v>25</v>
      </c>
      <c r="K66" s="72"/>
      <c r="L66" s="72"/>
    </row>
    <row r="67" spans="1:12" ht="90" customHeight="1">
      <c r="A67" s="35" t="str">
        <f>HYPERLINK("http://www.narf.org/nill/codes/pueblo_san_ildefonso/","Pueblo of San Ildefonso")</f>
        <v>Pueblo of San Ildefonso</v>
      </c>
      <c r="B67" s="41" t="s">
        <v>25</v>
      </c>
      <c r="C67" s="41" t="s">
        <v>25</v>
      </c>
      <c r="D67" s="41" t="s">
        <v>25</v>
      </c>
      <c r="E67" s="41" t="s">
        <v>25</v>
      </c>
      <c r="F67" s="41" t="s">
        <v>25</v>
      </c>
      <c r="G67" s="41" t="s">
        <v>25</v>
      </c>
      <c r="H67" s="41" t="s">
        <v>25</v>
      </c>
      <c r="I67" s="41" t="s">
        <v>25</v>
      </c>
      <c r="J67" s="41" t="s">
        <v>25</v>
      </c>
      <c r="K67" s="72"/>
      <c r="L67" s="72"/>
    </row>
    <row r="68" spans="1:12" ht="90" customHeight="1">
      <c r="A68" s="35" t="str">
        <f>HYPERLINK("http://www.narf.org/nill/codes/qagan_tayagungin/","Qagan Tayagungin Tribe")</f>
        <v>Qagan Tayagungin Tribe</v>
      </c>
      <c r="B68" s="41" t="s">
        <v>25</v>
      </c>
      <c r="C68" s="41" t="s">
        <v>25</v>
      </c>
      <c r="D68" s="41" t="s">
        <v>25</v>
      </c>
      <c r="E68" s="41" t="s">
        <v>25</v>
      </c>
      <c r="F68" s="41" t="s">
        <v>25</v>
      </c>
      <c r="G68" s="41" t="s">
        <v>25</v>
      </c>
      <c r="H68" s="41" t="s">
        <v>25</v>
      </c>
      <c r="I68" s="41" t="s">
        <v>25</v>
      </c>
      <c r="J68" s="41" t="s">
        <v>25</v>
      </c>
      <c r="K68" s="72"/>
      <c r="L68" s="72"/>
    </row>
    <row r="69" spans="1:12" ht="90" customHeight="1">
      <c r="A69" s="35" t="str">
        <f>HYPERLINK("http://www.narf.org/nill/codes/redcliffcode/","Red Cliff Band of Lake Superior Chippewa Indians")</f>
        <v>Red Cliff Band of Lake Superior Chippewa Indians</v>
      </c>
      <c r="B69" s="43" t="s">
        <v>125</v>
      </c>
      <c r="C69" s="37" t="s">
        <v>25</v>
      </c>
      <c r="D69" s="41"/>
      <c r="E69" s="37" t="s">
        <v>14</v>
      </c>
      <c r="F69" s="37" t="s">
        <v>25</v>
      </c>
      <c r="G69" s="59" t="s">
        <v>126</v>
      </c>
      <c r="H69" s="41" t="s">
        <v>25</v>
      </c>
      <c r="I69" s="41" t="s">
        <v>25</v>
      </c>
      <c r="J69" s="41" t="s">
        <v>25</v>
      </c>
      <c r="K69" s="72"/>
      <c r="L69" s="72"/>
    </row>
    <row r="70" spans="1:12" ht="90" customHeight="1">
      <c r="A70" s="35" t="str">
        <f>HYPERLINK("http://www.narf.org/nill/codes/redding/","Redding Rancheria")</f>
        <v>Redding Rancheria</v>
      </c>
      <c r="B70" s="41" t="s">
        <v>25</v>
      </c>
      <c r="C70" s="41" t="s">
        <v>25</v>
      </c>
      <c r="D70" s="41" t="s">
        <v>25</v>
      </c>
      <c r="E70" s="41" t="s">
        <v>25</v>
      </c>
      <c r="F70" s="41" t="s">
        <v>25</v>
      </c>
      <c r="G70" s="41" t="s">
        <v>25</v>
      </c>
      <c r="H70" s="41" t="s">
        <v>25</v>
      </c>
      <c r="I70" s="41" t="s">
        <v>25</v>
      </c>
      <c r="J70" s="41" t="s">
        <v>25</v>
      </c>
      <c r="K70" s="72"/>
      <c r="L70" s="72"/>
    </row>
    <row r="71" spans="1:12" ht="90" customHeight="1">
      <c r="A71" s="35" t="str">
        <f>HYPERLINK("http://www.narf.org/nill/codes/rincon_luiseno/","Rincon Band of Luiseno Mission Indians")</f>
        <v>Rincon Band of Luiseno Mission Indians</v>
      </c>
      <c r="B71" s="43" t="s">
        <v>127</v>
      </c>
      <c r="C71" s="37" t="s">
        <v>25</v>
      </c>
      <c r="D71" s="41"/>
      <c r="E71" s="37" t="s">
        <v>14</v>
      </c>
      <c r="F71" s="43" t="s">
        <v>129</v>
      </c>
      <c r="G71" s="64" t="s">
        <v>130</v>
      </c>
      <c r="H71" s="41" t="s">
        <v>25</v>
      </c>
      <c r="I71" s="41" t="s">
        <v>25</v>
      </c>
      <c r="J71" s="36" t="s">
        <v>128</v>
      </c>
      <c r="K71" s="72"/>
      <c r="L71" s="72"/>
    </row>
    <row r="72" spans="1:12" ht="90" customHeight="1">
      <c r="A72" s="35" t="str">
        <f>HYPERLINK("http://www.narf.org/nill/codes/sac_fox_miss_ia/","Sac and Fox Tribe of the Mississippi in Iowa")</f>
        <v>Sac and Fox Tribe of the Mississippi in Iowa</v>
      </c>
      <c r="B72" s="41" t="s">
        <v>25</v>
      </c>
      <c r="C72" s="41" t="s">
        <v>25</v>
      </c>
      <c r="D72" s="41" t="s">
        <v>25</v>
      </c>
      <c r="E72" s="41" t="s">
        <v>25</v>
      </c>
      <c r="F72" s="41" t="s">
        <v>25</v>
      </c>
      <c r="G72" s="41" t="s">
        <v>25</v>
      </c>
      <c r="H72" s="41" t="s">
        <v>25</v>
      </c>
      <c r="I72" s="41" t="s">
        <v>25</v>
      </c>
      <c r="J72" s="41" t="s">
        <v>25</v>
      </c>
      <c r="K72" s="72"/>
      <c r="L72" s="72"/>
    </row>
    <row r="73" spans="1:12" ht="90" customHeight="1">
      <c r="A73" s="35" t="str">
        <f>HYPERLINK("http://www.narf.org/nill/codes/saginaw_chippewa/","Saginaw Chippewa Indian Tribe of Michigan")</f>
        <v>Saginaw Chippewa Indian Tribe of Michigan</v>
      </c>
      <c r="B73" s="41" t="s">
        <v>25</v>
      </c>
      <c r="C73" s="41" t="s">
        <v>25</v>
      </c>
      <c r="D73" s="41" t="s">
        <v>25</v>
      </c>
      <c r="E73" s="41" t="s">
        <v>25</v>
      </c>
      <c r="F73" s="41" t="s">
        <v>25</v>
      </c>
      <c r="G73" s="41" t="s">
        <v>25</v>
      </c>
      <c r="H73" s="41" t="s">
        <v>25</v>
      </c>
      <c r="I73" s="41" t="s">
        <v>25</v>
      </c>
      <c r="J73" s="41" t="s">
        <v>25</v>
      </c>
      <c r="K73" s="72"/>
      <c r="L73" s="72"/>
    </row>
    <row r="74" spans="1:12" ht="90" customHeight="1">
      <c r="A74" s="35" t="str">
        <f>HYPERLINK("http://www.narf.org/nill/codes/santee_sioux_nation/","Santee Sioux Nation, Nebraska")</f>
        <v>Santee Sioux Nation, Nebraska</v>
      </c>
      <c r="B74" s="41" t="s">
        <v>25</v>
      </c>
      <c r="C74" s="41" t="s">
        <v>25</v>
      </c>
      <c r="D74" s="41" t="s">
        <v>25</v>
      </c>
      <c r="E74" s="41" t="s">
        <v>25</v>
      </c>
      <c r="F74" s="41" t="s">
        <v>25</v>
      </c>
      <c r="G74" s="41" t="s">
        <v>25</v>
      </c>
      <c r="H74" s="41" t="s">
        <v>25</v>
      </c>
      <c r="I74" s="41" t="s">
        <v>25</v>
      </c>
      <c r="J74" s="41" t="s">
        <v>25</v>
      </c>
      <c r="K74" s="72"/>
      <c r="L74" s="72"/>
    </row>
    <row r="75" spans="1:12" ht="90" customHeight="1">
      <c r="A75" s="42" t="str">
        <f>HYPERLINK("http://www.narf.org/nill/codes/shingle_springs_miwok/","Shingle Springs Band of Miwok Indians, Shingle Springs Rancheria (Verona Tract), California")</f>
        <v>Shingle Springs Band of Miwok Indians, Shingle Springs Rancheria (Verona Tract), California</v>
      </c>
      <c r="B75" s="41" t="s">
        <v>25</v>
      </c>
      <c r="C75" s="41" t="s">
        <v>25</v>
      </c>
      <c r="D75" s="41" t="s">
        <v>25</v>
      </c>
      <c r="E75" s="41" t="s">
        <v>25</v>
      </c>
      <c r="F75" s="41" t="s">
        <v>25</v>
      </c>
      <c r="G75" s="41" t="s">
        <v>25</v>
      </c>
      <c r="H75" s="41" t="s">
        <v>25</v>
      </c>
      <c r="I75" s="41" t="s">
        <v>25</v>
      </c>
      <c r="J75" s="41" t="s">
        <v>25</v>
      </c>
      <c r="K75" s="72"/>
      <c r="L75" s="72"/>
    </row>
    <row r="76" spans="1:12" ht="90" customHeight="1">
      <c r="A76" s="45" t="str">
        <f>HYPERLINK("http://www.narf.org/nill/codes/shoalwater_bay/","Shoalwater Bay Indian Tribe")</f>
        <v>Shoalwater Bay Indian Tribe</v>
      </c>
      <c r="B76" s="41" t="s">
        <v>25</v>
      </c>
      <c r="C76" s="37" t="s">
        <v>25</v>
      </c>
      <c r="D76" s="41" t="s">
        <v>25</v>
      </c>
      <c r="E76" s="41" t="s">
        <v>25</v>
      </c>
      <c r="F76" s="41" t="s">
        <v>25</v>
      </c>
      <c r="G76" s="41" t="s">
        <v>25</v>
      </c>
      <c r="H76" s="41" t="s">
        <v>25</v>
      </c>
      <c r="I76" s="41" t="s">
        <v>25</v>
      </c>
      <c r="J76" s="52" t="s">
        <v>131</v>
      </c>
      <c r="K76" s="72"/>
      <c r="L76" s="72"/>
    </row>
    <row r="77" spans="1:12" ht="90" customHeight="1">
      <c r="A77" s="42" t="str">
        <f>HYPERLINK("http://www.narf.org/nill/codes/shoshonearapaho/","Shoshone and Arapaho Tribes of the Wind River Indian Reservation, Wyoming")</f>
        <v>Shoshone and Arapaho Tribes of the Wind River Indian Reservation, Wyoming</v>
      </c>
      <c r="B77" s="41" t="s">
        <v>25</v>
      </c>
      <c r="C77" s="41" t="s">
        <v>25</v>
      </c>
      <c r="D77" s="41" t="s">
        <v>25</v>
      </c>
      <c r="E77" s="41" t="s">
        <v>25</v>
      </c>
      <c r="F77" s="41" t="s">
        <v>25</v>
      </c>
      <c r="G77" s="41" t="s">
        <v>25</v>
      </c>
      <c r="H77" s="41" t="s">
        <v>25</v>
      </c>
      <c r="I77" s="41" t="s">
        <v>25</v>
      </c>
      <c r="J77" s="41" t="s">
        <v>25</v>
      </c>
      <c r="K77" s="72"/>
      <c r="L77" s="72"/>
    </row>
    <row r="78" spans="1:12" ht="90" customHeight="1">
      <c r="A78" s="42" t="str">
        <f>HYPERLINK("http://www.narf.org/nill/codes/sisseton_wahpeton/","Sisseton-Wahpeton Oyate of the Lake Traverse Reservation, South Dakota")</f>
        <v>Sisseton-Wahpeton Oyate of the Lake Traverse Reservation, South Dakota</v>
      </c>
      <c r="B78" s="36" t="s">
        <v>132</v>
      </c>
      <c r="C78" s="37" t="s">
        <v>25</v>
      </c>
      <c r="D78" s="52" t="s">
        <v>134</v>
      </c>
      <c r="E78" s="41" t="s">
        <v>86</v>
      </c>
      <c r="F78" s="37" t="s">
        <v>136</v>
      </c>
      <c r="G78" s="43" t="s">
        <v>133</v>
      </c>
      <c r="H78" s="41"/>
      <c r="I78" s="72"/>
      <c r="J78" s="60" t="s">
        <v>135</v>
      </c>
      <c r="K78" s="72"/>
      <c r="L78" s="72"/>
    </row>
    <row r="79" spans="1:12" ht="90" customHeight="1">
      <c r="A79" s="35" t="str">
        <f>HYPERLINK("http://www.narf.org/nill/codes/snoqualmie/","Snoqualmie Tribe")</f>
        <v>Snoqualmie Tribe</v>
      </c>
      <c r="B79" s="78" t="s">
        <v>137</v>
      </c>
      <c r="C79" s="37" t="s">
        <v>25</v>
      </c>
      <c r="D79" s="41" t="s">
        <v>25</v>
      </c>
      <c r="E79" s="37" t="s">
        <v>14</v>
      </c>
      <c r="F79" s="37" t="s">
        <v>139</v>
      </c>
      <c r="G79" s="37" t="s">
        <v>25</v>
      </c>
      <c r="H79" s="41"/>
      <c r="I79" s="72"/>
      <c r="J79" s="60" t="s">
        <v>138</v>
      </c>
      <c r="K79" s="72"/>
      <c r="L79" s="72"/>
    </row>
    <row r="80" spans="1:12" ht="90" customHeight="1">
      <c r="A80" s="35" t="str">
        <f>HYPERLINK("http://www.narf.org/nill/codes/spirit_lake/","Spirit Lake Tribe, North Dakota")</f>
        <v>Spirit Lake Tribe, North Dakota</v>
      </c>
      <c r="B80" s="41" t="s">
        <v>25</v>
      </c>
      <c r="C80" s="41" t="s">
        <v>25</v>
      </c>
      <c r="D80" s="41" t="s">
        <v>25</v>
      </c>
      <c r="E80" s="41" t="s">
        <v>25</v>
      </c>
      <c r="F80" s="41" t="s">
        <v>25</v>
      </c>
      <c r="G80" s="41" t="s">
        <v>25</v>
      </c>
      <c r="H80" s="41" t="s">
        <v>25</v>
      </c>
      <c r="I80" s="41" t="s">
        <v>25</v>
      </c>
      <c r="J80" s="41" t="s">
        <v>25</v>
      </c>
      <c r="K80" s="72"/>
      <c r="L80" s="72"/>
    </row>
    <row r="81" spans="1:12" ht="90" customHeight="1">
      <c r="A81" s="35" t="str">
        <f>HYPERLINK("http://www.narf.org/nill/codes/squaxinisland/","Squaxin Island")</f>
        <v>Squaxin Island</v>
      </c>
      <c r="B81" s="41" t="s">
        <v>25</v>
      </c>
      <c r="C81" s="41" t="s">
        <v>25</v>
      </c>
      <c r="D81" s="41" t="s">
        <v>25</v>
      </c>
      <c r="E81" s="41" t="s">
        <v>25</v>
      </c>
      <c r="F81" s="41" t="s">
        <v>25</v>
      </c>
      <c r="G81" s="41" t="s">
        <v>25</v>
      </c>
      <c r="H81" s="41" t="s">
        <v>25</v>
      </c>
      <c r="I81" s="41" t="s">
        <v>25</v>
      </c>
      <c r="J81" s="41" t="s">
        <v>25</v>
      </c>
      <c r="K81" s="72"/>
      <c r="L81" s="72"/>
    </row>
    <row r="82" spans="1:12" ht="90" customHeight="1">
      <c r="A82" s="35" t="str">
        <f>HYPERLINK("http://www.narf.org/nill/codes/standingrocksioux/","Standing Rock Sioux")</f>
        <v>Standing Rock Sioux</v>
      </c>
      <c r="B82" s="43" t="s">
        <v>140</v>
      </c>
      <c r="C82" s="37" t="s">
        <v>25</v>
      </c>
      <c r="D82" s="41" t="s">
        <v>25</v>
      </c>
      <c r="E82" s="37" t="s">
        <v>14</v>
      </c>
      <c r="F82" s="37" t="s">
        <v>136</v>
      </c>
      <c r="G82" s="43" t="s">
        <v>141</v>
      </c>
      <c r="H82" s="41" t="s">
        <v>25</v>
      </c>
      <c r="I82" s="41" t="s">
        <v>25</v>
      </c>
      <c r="J82" s="41" t="s">
        <v>25</v>
      </c>
      <c r="K82" s="72"/>
      <c r="L82" s="72"/>
    </row>
    <row r="83" spans="1:12" ht="90" customHeight="1">
      <c r="A83" s="35" t="str">
        <f>HYPERLINK("http://www.narf.org/nill/codes/stregiscode/","St. Regis Mohawk")</f>
        <v>St. Regis Mohawk</v>
      </c>
      <c r="B83" s="41" t="s">
        <v>25</v>
      </c>
      <c r="C83" s="41" t="s">
        <v>25</v>
      </c>
      <c r="D83" s="41" t="s">
        <v>25</v>
      </c>
      <c r="E83" s="41" t="s">
        <v>25</v>
      </c>
      <c r="F83" s="41" t="s">
        <v>25</v>
      </c>
      <c r="G83" s="41" t="s">
        <v>25</v>
      </c>
      <c r="H83" s="41" t="s">
        <v>25</v>
      </c>
      <c r="I83" s="41" t="s">
        <v>25</v>
      </c>
      <c r="J83" s="41" t="s">
        <v>25</v>
      </c>
      <c r="K83" s="72"/>
      <c r="L83" s="72"/>
    </row>
    <row r="84" spans="1:12" ht="90" customHeight="1">
      <c r="A84" s="35" t="str">
        <f>HYPERLINK("http://www.narf.org/nill/codes/susanville/","Susanville Indian Rancheria")</f>
        <v>Susanville Indian Rancheria</v>
      </c>
      <c r="B84" s="41" t="s">
        <v>25</v>
      </c>
      <c r="C84" s="41" t="s">
        <v>25</v>
      </c>
      <c r="D84" s="41" t="s">
        <v>25</v>
      </c>
      <c r="E84" s="41" t="s">
        <v>25</v>
      </c>
      <c r="F84" s="41" t="s">
        <v>25</v>
      </c>
      <c r="G84" s="41" t="s">
        <v>25</v>
      </c>
      <c r="H84" s="41" t="s">
        <v>25</v>
      </c>
      <c r="I84" s="41" t="s">
        <v>25</v>
      </c>
      <c r="J84" s="41" t="s">
        <v>25</v>
      </c>
      <c r="K84" s="72"/>
      <c r="L84" s="72"/>
    </row>
    <row r="85" spans="1:12" ht="90" customHeight="1">
      <c r="A85" s="35" t="str">
        <f>HYPERLINK("http://www.narf.org/nill/codes/swinomishcode/","Swinomish Tribe")</f>
        <v>Swinomish Tribe</v>
      </c>
      <c r="B85" s="41" t="s">
        <v>25</v>
      </c>
      <c r="C85" s="37" t="s">
        <v>25</v>
      </c>
      <c r="D85" s="41" t="s">
        <v>25</v>
      </c>
      <c r="E85" s="41" t="s">
        <v>25</v>
      </c>
      <c r="F85" s="41" t="s">
        <v>25</v>
      </c>
      <c r="G85" s="41" t="s">
        <v>25</v>
      </c>
      <c r="H85" s="41" t="s">
        <v>25</v>
      </c>
      <c r="I85" s="47" t="str">
        <f>HYPERLINK("http://www.narf.org/nill/codes/swinomishcode/21_1.pdf","Title 21: Archeological and Cultural Resources")</f>
        <v>Title 21: Archeological and Cultural Resources</v>
      </c>
      <c r="J85" s="41" t="s">
        <v>25</v>
      </c>
      <c r="K85" s="72"/>
      <c r="L85" s="72"/>
    </row>
    <row r="86" spans="1:12" ht="90" customHeight="1">
      <c r="A86" s="45" t="str">
        <f>HYPERLINK("http://www.narf.org/nill/codes/temoakcode/","Te-Moak Tribe of Western Shoshone")</f>
        <v>Te-Moak Tribe of Western Shoshone</v>
      </c>
      <c r="B86" s="41" t="s">
        <v>25</v>
      </c>
      <c r="C86" s="41" t="s">
        <v>25</v>
      </c>
      <c r="D86" s="41" t="s">
        <v>25</v>
      </c>
      <c r="E86" s="41" t="s">
        <v>25</v>
      </c>
      <c r="F86" s="41" t="s">
        <v>25</v>
      </c>
      <c r="G86" s="41" t="s">
        <v>25</v>
      </c>
      <c r="H86" s="41" t="s">
        <v>25</v>
      </c>
      <c r="I86" s="41" t="s">
        <v>25</v>
      </c>
      <c r="J86" s="41" t="s">
        <v>25</v>
      </c>
      <c r="K86" s="72"/>
      <c r="L86" s="72"/>
    </row>
    <row r="87" spans="1:12" ht="90" customHeight="1">
      <c r="A87" s="35" t="str">
        <f>HYPERLINK("http://www.narf.org/nill/codes/ute_uintah_ouray/","Ute Indian Tribe of the Uintah and Ouray Reservation, Utah")</f>
        <v>Ute Indian Tribe of the Uintah and Ouray Reservation, Utah</v>
      </c>
      <c r="B87" s="41" t="s">
        <v>25</v>
      </c>
      <c r="C87" s="41" t="s">
        <v>25</v>
      </c>
      <c r="D87" s="41" t="s">
        <v>25</v>
      </c>
      <c r="E87" s="41" t="s">
        <v>25</v>
      </c>
      <c r="F87" s="41" t="s">
        <v>25</v>
      </c>
      <c r="G87" s="41" t="s">
        <v>25</v>
      </c>
      <c r="H87" s="41" t="s">
        <v>25</v>
      </c>
      <c r="I87" s="41" t="s">
        <v>25</v>
      </c>
      <c r="J87" s="41" t="s">
        <v>25</v>
      </c>
      <c r="K87" s="72"/>
      <c r="L87" s="72"/>
    </row>
    <row r="88" spans="1:12" ht="90" customHeight="1">
      <c r="A88" s="35" t="str">
        <f>HYPERLINK("http://www.narf.org/nill/codes/white_earth/","White Earth Nation")</f>
        <v>White Earth Nation</v>
      </c>
      <c r="B88" s="41" t="s">
        <v>25</v>
      </c>
      <c r="C88" s="41" t="s">
        <v>25</v>
      </c>
      <c r="D88" s="41" t="s">
        <v>25</v>
      </c>
      <c r="E88" s="41" t="s">
        <v>25</v>
      </c>
      <c r="F88" s="41" t="s">
        <v>25</v>
      </c>
      <c r="G88" s="41" t="s">
        <v>25</v>
      </c>
      <c r="H88" s="41" t="s">
        <v>25</v>
      </c>
      <c r="I88" s="41" t="s">
        <v>25</v>
      </c>
      <c r="J88" s="41" t="s">
        <v>25</v>
      </c>
      <c r="K88" s="72"/>
      <c r="L88" s="72"/>
    </row>
    <row r="89" spans="1:12" ht="90" customHeight="1">
      <c r="A89" s="35" t="str">
        <f>HYPERLINK("http://www.narf.org/nill/codes/yanktoncode/","Yankton Sioux")</f>
        <v>Yankton Sioux</v>
      </c>
      <c r="B89" s="41" t="s">
        <v>25</v>
      </c>
      <c r="C89" s="41" t="s">
        <v>25</v>
      </c>
      <c r="D89" s="41" t="s">
        <v>25</v>
      </c>
      <c r="E89" s="41" t="s">
        <v>25</v>
      </c>
      <c r="F89" s="41" t="s">
        <v>25</v>
      </c>
      <c r="G89" s="41" t="s">
        <v>25</v>
      </c>
      <c r="H89" s="41" t="s">
        <v>25</v>
      </c>
      <c r="I89" s="41" t="s">
        <v>25</v>
      </c>
      <c r="J89" s="41" t="s">
        <v>25</v>
      </c>
      <c r="K89" s="72"/>
      <c r="L89" s="72"/>
    </row>
    <row r="90" spans="1:12" ht="90" customHeight="1">
      <c r="A90" s="35" t="str">
        <f>HYPERLINK("http://www.narf.org/nill/codes/yombacode/","Yomba Shoshone Tribe")</f>
        <v>Yomba Shoshone Tribe</v>
      </c>
      <c r="B90" s="41" t="s">
        <v>25</v>
      </c>
      <c r="C90" s="41" t="s">
        <v>25</v>
      </c>
      <c r="D90" s="41" t="s">
        <v>25</v>
      </c>
      <c r="E90" s="41" t="s">
        <v>25</v>
      </c>
      <c r="F90" s="41" t="s">
        <v>25</v>
      </c>
      <c r="G90" s="41" t="s">
        <v>25</v>
      </c>
      <c r="H90" s="41" t="s">
        <v>25</v>
      </c>
      <c r="I90" s="41" t="s">
        <v>25</v>
      </c>
      <c r="J90" s="41" t="s">
        <v>25</v>
      </c>
      <c r="K90" s="72"/>
      <c r="L90" s="72"/>
    </row>
    <row r="91" spans="1:12" ht="90" customHeight="1">
      <c r="A91" s="35" t="str">
        <f>HYPERLINK("http://www.narf.org/nill/codes/ysletacode/","Ysleta Del Sur Pueblo")</f>
        <v>Ysleta Del Sur Pueblo</v>
      </c>
      <c r="B91" s="41" t="s">
        <v>25</v>
      </c>
      <c r="C91" s="41" t="s">
        <v>25</v>
      </c>
      <c r="D91" s="41" t="s">
        <v>25</v>
      </c>
      <c r="E91" s="41" t="s">
        <v>25</v>
      </c>
      <c r="F91" s="41" t="s">
        <v>25</v>
      </c>
      <c r="G91" s="41" t="s">
        <v>25</v>
      </c>
      <c r="H91" s="41" t="s">
        <v>25</v>
      </c>
      <c r="I91" s="41" t="s">
        <v>25</v>
      </c>
      <c r="J91" s="41" t="s">
        <v>25</v>
      </c>
      <c r="K91" s="72"/>
      <c r="L91" s="72"/>
    </row>
    <row r="92" spans="1:12" ht="90" customHeight="1">
      <c r="A92" s="35" t="str">
        <f>HYPERLINK("http://www.narf.org/nill/codes/yurokcode/","Yurok Tribe")</f>
        <v>Yurok Tribe</v>
      </c>
      <c r="B92" s="36" t="s">
        <v>142</v>
      </c>
      <c r="C92" s="37" t="s">
        <v>25</v>
      </c>
      <c r="D92" s="41" t="s">
        <v>25</v>
      </c>
      <c r="E92" s="41" t="s">
        <v>25</v>
      </c>
      <c r="F92" s="41" t="s">
        <v>25</v>
      </c>
      <c r="G92" s="41" t="s">
        <v>25</v>
      </c>
      <c r="H92" s="52" t="s">
        <v>143</v>
      </c>
      <c r="I92" s="41" t="s">
        <v>25</v>
      </c>
      <c r="J92" s="41" t="s">
        <v>25</v>
      </c>
      <c r="K92" s="72"/>
      <c r="L92" s="72"/>
    </row>
    <row r="93" spans="1:12" ht="15.75" customHeight="1">
      <c r="A93" s="72"/>
      <c r="B93" s="79"/>
      <c r="C93" s="72"/>
      <c r="D93" s="75"/>
      <c r="E93" s="79"/>
      <c r="F93" s="79"/>
      <c r="G93" s="79"/>
      <c r="H93" s="75"/>
      <c r="I93" s="72"/>
      <c r="J93" s="72"/>
      <c r="K93" s="72"/>
      <c r="L93" s="72"/>
    </row>
    <row r="94" spans="1:12" ht="15.75" customHeight="1">
      <c r="A94" s="72"/>
      <c r="B94" s="79"/>
      <c r="C94" s="72"/>
      <c r="D94" s="75"/>
      <c r="E94" s="79"/>
      <c r="F94" s="79"/>
      <c r="G94" s="79"/>
      <c r="H94" s="75"/>
      <c r="I94" s="72"/>
      <c r="J94" s="72"/>
      <c r="K94" s="72"/>
      <c r="L94" s="72"/>
    </row>
    <row r="95" spans="1:12" ht="15.75" customHeight="1">
      <c r="A95" s="72"/>
      <c r="B95" s="79"/>
      <c r="C95" s="72"/>
      <c r="D95" s="75"/>
      <c r="E95" s="79"/>
      <c r="F95" s="79"/>
      <c r="G95" s="79"/>
      <c r="H95" s="75"/>
      <c r="I95" s="72"/>
      <c r="J95" s="72"/>
      <c r="K95" s="72"/>
      <c r="L95" s="72"/>
    </row>
    <row r="96" spans="1:12" ht="15.75" customHeight="1">
      <c r="A96" s="72"/>
      <c r="B96" s="79"/>
      <c r="C96" s="72"/>
      <c r="D96" s="75"/>
      <c r="E96" s="79"/>
      <c r="F96" s="79"/>
      <c r="G96" s="79"/>
      <c r="H96" s="75"/>
      <c r="I96" s="72"/>
      <c r="J96" s="72"/>
      <c r="K96" s="72"/>
      <c r="L96" s="72"/>
    </row>
    <row r="97" spans="1:12" ht="15.75" customHeight="1">
      <c r="A97" s="72"/>
      <c r="B97" s="79"/>
      <c r="C97" s="72"/>
      <c r="D97" s="75"/>
      <c r="E97" s="79"/>
      <c r="F97" s="79"/>
      <c r="G97" s="79"/>
      <c r="H97" s="75"/>
      <c r="I97" s="72"/>
      <c r="J97" s="72"/>
      <c r="K97" s="72"/>
      <c r="L97" s="72"/>
    </row>
    <row r="98" spans="1:12" ht="15.75" customHeight="1">
      <c r="A98" s="72"/>
      <c r="B98" s="79"/>
      <c r="C98" s="72"/>
      <c r="D98" s="75"/>
      <c r="E98" s="79"/>
      <c r="F98" s="79"/>
      <c r="G98" s="79"/>
      <c r="H98" s="75"/>
      <c r="I98" s="72"/>
      <c r="J98" s="72"/>
      <c r="K98" s="72"/>
      <c r="L98" s="72"/>
    </row>
    <row r="99" spans="1:12" ht="15.75" customHeight="1">
      <c r="A99" s="72"/>
      <c r="B99" s="79"/>
      <c r="C99" s="72"/>
      <c r="D99" s="75"/>
      <c r="E99" s="79"/>
      <c r="F99" s="79"/>
      <c r="G99" s="79"/>
      <c r="H99" s="75"/>
      <c r="I99" s="72"/>
      <c r="J99" s="72"/>
      <c r="K99" s="72"/>
      <c r="L99" s="72"/>
    </row>
    <row r="100" spans="1:12" ht="15.75" customHeight="1">
      <c r="A100" s="72"/>
      <c r="B100" s="79"/>
      <c r="C100" s="72"/>
      <c r="D100" s="75"/>
      <c r="E100" s="79"/>
      <c r="F100" s="79"/>
      <c r="G100" s="79"/>
      <c r="H100" s="75"/>
      <c r="I100" s="72"/>
      <c r="J100" s="72"/>
      <c r="K100" s="72"/>
      <c r="L100" s="72"/>
    </row>
    <row r="101" spans="1:12" ht="15.75" customHeight="1">
      <c r="A101" s="72"/>
      <c r="B101" s="79"/>
      <c r="C101" s="72"/>
      <c r="D101" s="75"/>
      <c r="E101" s="79"/>
      <c r="F101" s="79"/>
      <c r="G101" s="79"/>
      <c r="H101" s="75"/>
      <c r="I101" s="72"/>
      <c r="J101" s="72"/>
      <c r="K101" s="72"/>
      <c r="L101" s="72"/>
    </row>
  </sheetData>
  <mergeCells count="2">
    <mergeCell ref="B17:I17"/>
    <mergeCell ref="B27:J27"/>
  </mergeCells>
  <hyperlinks>
    <hyperlink ref="A2" r:id="rId1" display="http://www.chickasaw.net/Our-Nation/Government/Chickasaw-Code.aspx"/>
    <hyperlink ref="A3" r:id="rId2" display="http://www.crit-nsn.gov/crit_contents/ordinances/"/>
    <hyperlink ref="A4" r:id="rId3" display="http://www.warmsprings.com/warmsprings/Tribal_Community/Tribal_Government/Current_Governing_Body/Tribal_Code_Book/"/>
    <hyperlink ref="A5" r:id="rId4" display="http://www.narf.org/nill/codes/cooscode/"/>
    <hyperlink ref="A6" r:id="rId5" display="http://www.tribal-institute.org/download/August2012HopiCode.pdf"/>
    <hyperlink ref="A7" r:id="rId6" display="http://www.nezperce.org/~code/pdf convert files/12jan16 Code with TOC  .pdf"/>
    <hyperlink ref="A8" r:id="rId7" display="http://www.srpmic-nsn.gov/government/ordinances/files/CodeOfOrdinances.pdf"/>
    <hyperlink ref="A9" r:id="rId8" display="http://www.saulttribe.com/government/tribal-code"/>
    <hyperlink ref="A10" r:id="rId9" display="http://www.skokomish.org/SkokConstitution&amp;Codes/Codes/Contents.htm"/>
    <hyperlink ref="A11" r:id="rId10" display="http://www.mohican.com/ordinances/"/>
    <hyperlink ref="A12" r:id="rId11" display="http://www.codepublishing.com/WA/Tulalip/"/>
    <hyperlink ref="A13" r:id="rId12" display="http://tmbci.kkbold.com/government/?page_id=197"/>
    <hyperlink ref="A14" r:id="rId13" display="http://www.wmat.nsn.us/Legal/contents.html"/>
    <hyperlink ref="A15" r:id="rId14" display="http://www.winnebagotribe.com/images/joomlart/corporate/tribe/court/tribalcode/2016-WTN-TRIBAL-CODE.pdf"/>
    <hyperlink ref="A16" r:id="rId15" display="http://www.narf.org/nill/codes/absentee-shawnee/"/>
    <hyperlink ref="A17" r:id="rId16" display="http://www.narf.org/nill/codes/agua_caliente/"/>
    <hyperlink ref="A18" r:id="rId17" display="http://www.narf.org/nill/codes/ak-chin/"/>
    <hyperlink ref="A19" r:id="rId18" display="http://www.narf.org/nill/codes/apache_ok/"/>
    <hyperlink ref="A20" r:id="rId19" display="http://www.fptc.org/ccoj/title_32/title_32.html"/>
    <hyperlink ref="A21" r:id="rId20" display="http://www.badriver-nsn.gov/legislative/tribal-court-code"/>
    <hyperlink ref="A22" r:id="rId21" display="http://www.narf.org/nill/codes/baymillscode/"/>
    <hyperlink ref="A23" r:id="rId22" display="http://www.narf.org/nill/codes/blackfeetcode/"/>
    <hyperlink ref="A24" r:id="rId23" display="http://www.narf.org/nill/codes/bluelakecode/"/>
    <hyperlink ref="A25" r:id="rId24" display="http://www.ccthita.org/government/legislative/index.html"/>
    <hyperlink ref="A26" r:id="rId25" display="http://www.narf.org/nill/codes/cedarcode/"/>
    <hyperlink ref="A27" r:id="rId26" display="http://www.narf.org/nill/codes/chalkyitsik/"/>
    <hyperlink ref="A28" r:id="rId27" display="http://www.narf.org/nill/codes/cheyaracode/"/>
    <hyperlink ref="A29" r:id="rId28" display="http://www.chitimacha.gov/tribal-government/constitution-and-comprehensive-codes-justice"/>
    <hyperlink ref="A30" r:id="rId29" display="http://www.narf.org/nill/codes/citizen_potawatomi_ok/"/>
    <hyperlink ref="A31" r:id="rId30" display="http://www.narf.org/nill/codes/colvillecode/"/>
    <hyperlink ref="A32" r:id="rId31" display="http://www.narf.org/nill/codes/confederated_siletz/"/>
    <hyperlink ref="A33" r:id="rId32" display="http://www.narf.org/nill/codes/confederated_umatilla/"/>
    <hyperlink ref="A34" r:id="rId33" display="http://www.narf.org/nill/codes/cooscode/"/>
    <hyperlink ref="A35" r:id="rId34" display="http://www.narf.org/nill/codes/coushatta/"/>
    <hyperlink ref="A36" r:id="rId35" display="http://www.narf.org/nill/codes/crow_montana/"/>
    <hyperlink ref="A37" r:id="rId36" display="http://www.narf.org/nill/codes/elkvalleycode/"/>
    <hyperlink ref="A38" r:id="rId37" display="http://www.narf.org/nill/codes/ely_shoshone/"/>
    <hyperlink ref="A39" r:id="rId38" display="http://www.narf.org/nill/codes/flandreau_santee_sioux/"/>
    <hyperlink ref="A40" r:id="rId39" display="http://www.narf.org/nill/codes/forest_county_potawatomi/"/>
    <hyperlink ref="A41" r:id="rId40" display="http://www.narf.org/nill/codes/fort_belknap/"/>
    <hyperlink ref="A42" r:id="rId41" display="http://www.narf.org/nill/codes/fort_mcdermitt/"/>
    <hyperlink ref="A43" r:id="rId42" display="http://www.narf.org/nill/codes/fort_mcdowell/"/>
    <hyperlink ref="A44" r:id="rId43" display="http://www.narf.org/nill/codes/grand_traverse/"/>
    <hyperlink ref="A45" r:id="rId44" display="http://www.ho-chunknation.com/government/legislature/codes-statutes/codes.aspx"/>
    <hyperlink ref="I45" r:id="rId45" display="http://www.ho-chunknation.com/media/20067/7hcc02_repatriated_items.pdf"/>
    <hyperlink ref="A46" r:id="rId46" display="http://www.narf.org/nill/codes/hoh/"/>
    <hyperlink ref="A47" r:id="rId47" display="https://www.hoopa-nsn.gov/tribal-documents-2"/>
    <hyperlink ref="A48" r:id="rId48" display="http://www.narf.org/nill/codes/hopicode/"/>
    <hyperlink ref="A49" r:id="rId49" display="http://www.narf.org/nill/codes/hopland_pomo/"/>
    <hyperlink ref="A50" r:id="rId50" display="http://www.jamestowntribe.org/govdocs/gov_code.htm"/>
    <hyperlink ref="A51" r:id="rId51" display="http://www.narf.org/nill/codes/lac_du_flambeau_chippewa/"/>
    <hyperlink ref="A52" r:id="rId52" display="http://www.narf.org/nill/codes/little_river_band/"/>
    <hyperlink ref="A53" r:id="rId53" display="http://www.narf.org/nill/codes/lower_sioux/"/>
    <hyperlink ref="A54" r:id="rId54" display="http://www.narf.org/nill/codes/lummi/"/>
    <hyperlink ref="A55" r:id="rId55" display="http://www.narf.org/nill/codes/makahcode/"/>
    <hyperlink ref="A56" r:id="rId56" display="http://www.narf.org/nill/codes/mashantucket_pequot/"/>
    <hyperlink ref="A57" r:id="rId57" display="http://www.narf.org/nill/codes/mille_lacs_band/"/>
    <hyperlink ref="J57" r:id="rId58" display="http://www.millelacsband.com/pdf/StatutesTitle10.pdf"/>
    <hyperlink ref="A58" r:id="rId59" display="http://www.narf.org/nill/codes/mississippichoctaw/"/>
    <hyperlink ref="A59" r:id="rId60" display="http://www.narf.org/nill/codes/nisqually/"/>
    <hyperlink ref="A60" r:id="rId61" display="http://www.narf.org/nill/codes/northern_cheyenne/"/>
    <hyperlink ref="A61" r:id="rId62" display="http://www.narf.org/nill/codes/nottawaseppi/"/>
    <hyperlink ref="A62" r:id="rId63" display="http://www.narf.org/nill/codes/oglala_sioux/"/>
    <hyperlink ref="A63" r:id="rId64" display="http://www.narf.org/nill/codes/pawneecode/"/>
    <hyperlink ref="A64" r:id="rId65" display="http://www.narf.org/nill/codes/pitrivercode/"/>
    <hyperlink ref="A65" r:id="rId66" display="http://www.poncatribe-ne.org/Resource/General/LawOrderCode052015a.pdf"/>
    <hyperlink ref="A66" r:id="rId67" display="http://www.narf.org/nill/codes/prairie_band_potawatomi/"/>
    <hyperlink ref="A67" r:id="rId68" display="http://www.narf.org/nill/codes/pueblo_san_ildefonso/"/>
    <hyperlink ref="A68" r:id="rId69" display="http://www.narf.org/nill/codes/qagan_tayagungin/"/>
    <hyperlink ref="A69" r:id="rId70" display="http://www.narf.org/nill/codes/redcliffcode/"/>
    <hyperlink ref="A70" r:id="rId71" display="http://www.narf.org/nill/codes/redding/"/>
    <hyperlink ref="A71" r:id="rId72" display="http://www.narf.org/nill/codes/rincon_luiseno/"/>
    <hyperlink ref="A72" r:id="rId73" display="http://www.narf.org/nill/codes/sac_fox_miss_ia/"/>
    <hyperlink ref="A73" r:id="rId74" display="http://www.narf.org/nill/codes/saginaw_chippewa/"/>
    <hyperlink ref="A74" r:id="rId75" display="http://www.narf.org/nill/codes/santee_sioux_nation/"/>
    <hyperlink ref="A75" r:id="rId76" display="http://www.narf.org/nill/codes/shingle_springs_miwok/"/>
    <hyperlink ref="A76" r:id="rId77" display="http://www.narf.org/nill/codes/shoalwater_bay/"/>
    <hyperlink ref="A77" r:id="rId78" display="http://www.narf.org/nill/codes/shoshonearapaho/"/>
    <hyperlink ref="A78" r:id="rId79" display="http://www.narf.org/nill/codes/sisseton_wahpeton/"/>
    <hyperlink ref="A79" r:id="rId80" display="http://www.narf.org/nill/codes/snoqualmie/"/>
    <hyperlink ref="A80" r:id="rId81" display="http://www.narf.org/nill/codes/spirit_lake/"/>
    <hyperlink ref="A81" r:id="rId82" display="http://www.narf.org/nill/codes/squaxinisland/"/>
    <hyperlink ref="A82" r:id="rId83" display="http://www.narf.org/nill/codes/standingrocksioux/"/>
    <hyperlink ref="A83" r:id="rId84" display="http://www.narf.org/nill/codes/stregiscode/"/>
    <hyperlink ref="A84" r:id="rId85" display="http://www.narf.org/nill/codes/susanville/"/>
    <hyperlink ref="A85" r:id="rId86" display="http://www.narf.org/nill/codes/swinomishcode/"/>
    <hyperlink ref="I85" r:id="rId87" display="http://www.narf.org/nill/codes/swinomishcode/21_1.pdf"/>
    <hyperlink ref="A86" r:id="rId88" display="http://www.narf.org/nill/codes/temoakcode/"/>
    <hyperlink ref="A87" r:id="rId89" display="http://www.narf.org/nill/codes/ute_uintah_ouray/"/>
    <hyperlink ref="A88" r:id="rId90" display="http://www.narf.org/nill/codes/white_earth/"/>
    <hyperlink ref="A89" r:id="rId91" display="http://www.narf.org/nill/codes/yanktoncode/"/>
    <hyperlink ref="A90" r:id="rId92" display="http://www.narf.org/nill/codes/yombacode/"/>
    <hyperlink ref="A91" r:id="rId93" display="http://www.narf.org/nill/codes/ysletacode/"/>
    <hyperlink ref="A92" r:id="rId94" display="http://www.narf.org/nill/codes/yurokcode/"/>
    <hyperlink ref="G5" r:id="rId95"/>
    <hyperlink ref="B16" r:id="rId96"/>
    <hyperlink ref="B17" r:id="rId97"/>
    <hyperlink ref="E20" r:id="rId98"/>
    <hyperlink ref="D34" r:id="rId99" display="http://www.narf.org/nill/codes/cooscode/1_1-10.pdf"/>
    <hyperlink ref="B79" r:id="rId100"/>
  </hyperlinks>
  <pageMargins left="0.7" right="0.7" top="0.75" bottom="0.75" header="0.3" footer="0.3"/>
  <pageSetup orientation="portrait" r:id="rId10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Codes that address IP</vt:lpstr>
      <vt:lpstr>Codes with no mention of IP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 Cummiskey</dc:creator>
  <cp:lastModifiedBy>dshabalala1</cp:lastModifiedBy>
  <dcterms:created xsi:type="dcterms:W3CDTF">2016-07-08T15:46:39Z</dcterms:created>
  <dcterms:modified xsi:type="dcterms:W3CDTF">2018-04-19T19:00:37Z</dcterms:modified>
</cp:coreProperties>
</file>